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230\Documents\UMSIDA\JOKI kampus\3. Jatmiko Pujo Widianto\"/>
    </mc:Choice>
  </mc:AlternateContent>
  <xr:revisionPtr revIDLastSave="0" documentId="13_ncr:1_{2C8B476C-72A4-4301-946C-67B78414B1C6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Antioksidan" sheetId="1" r:id="rId1"/>
    <sheet name="Tekstur" sheetId="2" r:id="rId2"/>
    <sheet name="TPT" sheetId="3" r:id="rId3"/>
    <sheet name="Warna (2)" sheetId="5" r:id="rId4"/>
    <sheet name="Warna" sheetId="4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1" l="1"/>
  <c r="O59" i="1"/>
  <c r="O51" i="1"/>
  <c r="O43" i="1"/>
  <c r="O35" i="1"/>
  <c r="O27" i="1"/>
  <c r="N59" i="1"/>
  <c r="N51" i="1"/>
  <c r="N43" i="1"/>
  <c r="N35" i="1"/>
  <c r="N27" i="1"/>
  <c r="N19" i="1"/>
  <c r="X18" i="5"/>
  <c r="W9" i="5"/>
  <c r="F41" i="5"/>
  <c r="E19" i="3"/>
  <c r="E16" i="3"/>
  <c r="E13" i="3"/>
  <c r="E10" i="3"/>
  <c r="E7" i="3"/>
  <c r="E4" i="3"/>
  <c r="E23" i="2"/>
  <c r="E19" i="2"/>
  <c r="E15" i="2"/>
  <c r="E11" i="2"/>
  <c r="E7" i="2"/>
  <c r="E3" i="2"/>
  <c r="F11" i="2"/>
  <c r="F15" i="2"/>
  <c r="AE33" i="5"/>
  <c r="BT32" i="5"/>
  <c r="BR32" i="5"/>
  <c r="BP32" i="5"/>
  <c r="BH32" i="5"/>
  <c r="BF32" i="5"/>
  <c r="BD32" i="5"/>
  <c r="AV32" i="5"/>
  <c r="AT32" i="5"/>
  <c r="AR32" i="5"/>
  <c r="AJ32" i="5"/>
  <c r="AH32" i="5"/>
  <c r="AF32" i="5"/>
  <c r="X32" i="5"/>
  <c r="V32" i="5"/>
  <c r="T32" i="5"/>
  <c r="L32" i="5"/>
  <c r="J32" i="5"/>
  <c r="H32" i="5"/>
  <c r="BT31" i="5"/>
  <c r="BR31" i="5"/>
  <c r="BP31" i="5"/>
  <c r="BH31" i="5"/>
  <c r="BF31" i="5"/>
  <c r="BD31" i="5"/>
  <c r="AV31" i="5"/>
  <c r="AT31" i="5"/>
  <c r="AR31" i="5"/>
  <c r="AJ31" i="5"/>
  <c r="AH31" i="5"/>
  <c r="AF31" i="5"/>
  <c r="X31" i="5"/>
  <c r="V31" i="5"/>
  <c r="T31" i="5"/>
  <c r="L31" i="5"/>
  <c r="J31" i="5"/>
  <c r="H31" i="5"/>
  <c r="BT30" i="5"/>
  <c r="BR30" i="5"/>
  <c r="BP30" i="5"/>
  <c r="BH30" i="5"/>
  <c r="BF30" i="5"/>
  <c r="BD30" i="5"/>
  <c r="AV30" i="5"/>
  <c r="AT30" i="5"/>
  <c r="AR30" i="5"/>
  <c r="AJ30" i="5"/>
  <c r="AH30" i="5"/>
  <c r="AF30" i="5"/>
  <c r="X30" i="5"/>
  <c r="V30" i="5"/>
  <c r="T30" i="5"/>
  <c r="L30" i="5"/>
  <c r="J30" i="5"/>
  <c r="H30" i="5"/>
  <c r="BT29" i="5"/>
  <c r="BR29" i="5"/>
  <c r="BP29" i="5"/>
  <c r="BH29" i="5"/>
  <c r="BF29" i="5"/>
  <c r="BD29" i="5"/>
  <c r="AV29" i="5"/>
  <c r="AT29" i="5"/>
  <c r="AR29" i="5"/>
  <c r="AJ29" i="5"/>
  <c r="AH29" i="5"/>
  <c r="AF29" i="5"/>
  <c r="X29" i="5"/>
  <c r="V29" i="5"/>
  <c r="T29" i="5"/>
  <c r="L29" i="5"/>
  <c r="J29" i="5"/>
  <c r="H29" i="5"/>
  <c r="BT28" i="5"/>
  <c r="BR28" i="5"/>
  <c r="BP28" i="5"/>
  <c r="BH28" i="5"/>
  <c r="BF28" i="5"/>
  <c r="BD28" i="5"/>
  <c r="AV28" i="5"/>
  <c r="AT28" i="5"/>
  <c r="AR28" i="5"/>
  <c r="AJ28" i="5"/>
  <c r="AH28" i="5"/>
  <c r="AF28" i="5"/>
  <c r="X28" i="5"/>
  <c r="V28" i="5"/>
  <c r="T28" i="5"/>
  <c r="L28" i="5"/>
  <c r="J28" i="5"/>
  <c r="H28" i="5"/>
  <c r="BT27" i="5"/>
  <c r="BR27" i="5"/>
  <c r="BP27" i="5"/>
  <c r="BH27" i="5"/>
  <c r="BF27" i="5"/>
  <c r="BD27" i="5"/>
  <c r="AV27" i="5"/>
  <c r="AT27" i="5"/>
  <c r="AR27" i="5"/>
  <c r="AJ27" i="5"/>
  <c r="AH27" i="5"/>
  <c r="AF27" i="5"/>
  <c r="X27" i="5"/>
  <c r="V27" i="5"/>
  <c r="T27" i="5"/>
  <c r="L27" i="5"/>
  <c r="J27" i="5"/>
  <c r="H27" i="5"/>
  <c r="BT26" i="5"/>
  <c r="BR26" i="5"/>
  <c r="BP26" i="5"/>
  <c r="BH26" i="5"/>
  <c r="BF26" i="5"/>
  <c r="BD26" i="5"/>
  <c r="AV26" i="5"/>
  <c r="AT26" i="5"/>
  <c r="AR26" i="5"/>
  <c r="AJ26" i="5"/>
  <c r="AH26" i="5"/>
  <c r="AF26" i="5"/>
  <c r="X26" i="5"/>
  <c r="V26" i="5"/>
  <c r="T26" i="5"/>
  <c r="L26" i="5"/>
  <c r="J26" i="5"/>
  <c r="H26" i="5"/>
  <c r="BT25" i="5"/>
  <c r="BR25" i="5"/>
  <c r="BP25" i="5"/>
  <c r="BH25" i="5"/>
  <c r="BF25" i="5"/>
  <c r="BD25" i="5"/>
  <c r="AV25" i="5"/>
  <c r="AT25" i="5"/>
  <c r="AR25" i="5"/>
  <c r="AJ25" i="5"/>
  <c r="AH25" i="5"/>
  <c r="AF25" i="5"/>
  <c r="X25" i="5"/>
  <c r="V25" i="5"/>
  <c r="T25" i="5"/>
  <c r="L25" i="5"/>
  <c r="J25" i="5"/>
  <c r="H25" i="5"/>
  <c r="BT24" i="5"/>
  <c r="BR24" i="5"/>
  <c r="BP24" i="5"/>
  <c r="BH24" i="5"/>
  <c r="BF24" i="5"/>
  <c r="BD24" i="5"/>
  <c r="AV24" i="5"/>
  <c r="AT24" i="5"/>
  <c r="AR24" i="5"/>
  <c r="AJ24" i="5"/>
  <c r="AH24" i="5"/>
  <c r="AF24" i="5"/>
  <c r="X24" i="5"/>
  <c r="V24" i="5"/>
  <c r="T24" i="5"/>
  <c r="L24" i="5"/>
  <c r="J24" i="5"/>
  <c r="H24" i="5"/>
  <c r="BT23" i="5"/>
  <c r="BR23" i="5"/>
  <c r="BP23" i="5"/>
  <c r="BH23" i="5"/>
  <c r="BF23" i="5"/>
  <c r="BD23" i="5"/>
  <c r="AV23" i="5"/>
  <c r="AT23" i="5"/>
  <c r="AR23" i="5"/>
  <c r="AJ23" i="5"/>
  <c r="AH23" i="5"/>
  <c r="AF23" i="5"/>
  <c r="X23" i="5"/>
  <c r="V23" i="5"/>
  <c r="T23" i="5"/>
  <c r="L23" i="5"/>
  <c r="J23" i="5"/>
  <c r="H23" i="5"/>
  <c r="BT22" i="5"/>
  <c r="BR22" i="5"/>
  <c r="BP22" i="5"/>
  <c r="BH22" i="5"/>
  <c r="BF22" i="5"/>
  <c r="BD22" i="5"/>
  <c r="AV22" i="5"/>
  <c r="AT22" i="5"/>
  <c r="AR22" i="5"/>
  <c r="AJ22" i="5"/>
  <c r="AH22" i="5"/>
  <c r="AF22" i="5"/>
  <c r="X22" i="5"/>
  <c r="V22" i="5"/>
  <c r="T22" i="5"/>
  <c r="L22" i="5"/>
  <c r="J22" i="5"/>
  <c r="H22" i="5"/>
  <c r="BT21" i="5"/>
  <c r="BR21" i="5"/>
  <c r="BP21" i="5"/>
  <c r="BH21" i="5"/>
  <c r="BF21" i="5"/>
  <c r="BD21" i="5"/>
  <c r="AV21" i="5"/>
  <c r="AT21" i="5"/>
  <c r="AR21" i="5"/>
  <c r="AJ21" i="5"/>
  <c r="AH21" i="5"/>
  <c r="AF21" i="5"/>
  <c r="X21" i="5"/>
  <c r="V21" i="5"/>
  <c r="T21" i="5"/>
  <c r="L21" i="5"/>
  <c r="J21" i="5"/>
  <c r="H21" i="5"/>
  <c r="BT20" i="5"/>
  <c r="BR20" i="5"/>
  <c r="BP20" i="5"/>
  <c r="BH20" i="5"/>
  <c r="BF20" i="5"/>
  <c r="BD20" i="5"/>
  <c r="AV20" i="5"/>
  <c r="AT20" i="5"/>
  <c r="AR20" i="5"/>
  <c r="AJ20" i="5"/>
  <c r="AH20" i="5"/>
  <c r="AF20" i="5"/>
  <c r="X20" i="5"/>
  <c r="V20" i="5"/>
  <c r="T20" i="5"/>
  <c r="L20" i="5"/>
  <c r="J20" i="5"/>
  <c r="H20" i="5"/>
  <c r="BT19" i="5"/>
  <c r="BR19" i="5"/>
  <c r="BP19" i="5"/>
  <c r="BH19" i="5"/>
  <c r="BF19" i="5"/>
  <c r="BD19" i="5"/>
  <c r="AV19" i="5"/>
  <c r="AT19" i="5"/>
  <c r="AR19" i="5"/>
  <c r="AJ19" i="5"/>
  <c r="AH19" i="5"/>
  <c r="AF19" i="5"/>
  <c r="X19" i="5"/>
  <c r="V19" i="5"/>
  <c r="T19" i="5"/>
  <c r="L19" i="5"/>
  <c r="J19" i="5"/>
  <c r="H19" i="5"/>
  <c r="BT18" i="5"/>
  <c r="BR18" i="5"/>
  <c r="BP18" i="5"/>
  <c r="BH18" i="5"/>
  <c r="BF18" i="5"/>
  <c r="BD18" i="5"/>
  <c r="AV18" i="5"/>
  <c r="AT18" i="5"/>
  <c r="AR18" i="5"/>
  <c r="AJ18" i="5"/>
  <c r="AH18" i="5"/>
  <c r="AF18" i="5"/>
  <c r="V18" i="5"/>
  <c r="T18" i="5"/>
  <c r="L18" i="5"/>
  <c r="J18" i="5"/>
  <c r="H18" i="5"/>
  <c r="BT17" i="5"/>
  <c r="BR17" i="5"/>
  <c r="BP17" i="5"/>
  <c r="BH17" i="5"/>
  <c r="BF17" i="5"/>
  <c r="BD17" i="5"/>
  <c r="AV17" i="5"/>
  <c r="AT17" i="5"/>
  <c r="AR17" i="5"/>
  <c r="AJ17" i="5"/>
  <c r="AH17" i="5"/>
  <c r="AF17" i="5"/>
  <c r="X17" i="5"/>
  <c r="V17" i="5"/>
  <c r="T17" i="5"/>
  <c r="L17" i="5"/>
  <c r="J17" i="5"/>
  <c r="H17" i="5"/>
  <c r="BT16" i="5"/>
  <c r="BR16" i="5"/>
  <c r="BP16" i="5"/>
  <c r="BH16" i="5"/>
  <c r="BF16" i="5"/>
  <c r="BD16" i="5"/>
  <c r="AV16" i="5"/>
  <c r="AT16" i="5"/>
  <c r="AR16" i="5"/>
  <c r="AJ16" i="5"/>
  <c r="AH16" i="5"/>
  <c r="AF16" i="5"/>
  <c r="X16" i="5"/>
  <c r="V16" i="5"/>
  <c r="T16" i="5"/>
  <c r="L16" i="5"/>
  <c r="J16" i="5"/>
  <c r="H16" i="5"/>
  <c r="BT15" i="5"/>
  <c r="BR15" i="5"/>
  <c r="BP15" i="5"/>
  <c r="BH15" i="5"/>
  <c r="BF15" i="5"/>
  <c r="BD15" i="5"/>
  <c r="AV15" i="5"/>
  <c r="AT15" i="5"/>
  <c r="AR15" i="5"/>
  <c r="AJ15" i="5"/>
  <c r="AH15" i="5"/>
  <c r="AF15" i="5"/>
  <c r="X15" i="5"/>
  <c r="V15" i="5"/>
  <c r="T15" i="5"/>
  <c r="L15" i="5"/>
  <c r="J15" i="5"/>
  <c r="H15" i="5"/>
  <c r="BT14" i="5"/>
  <c r="BR14" i="5"/>
  <c r="BP14" i="5"/>
  <c r="BH14" i="5"/>
  <c r="BF14" i="5"/>
  <c r="BD14" i="5"/>
  <c r="AV14" i="5"/>
  <c r="AT14" i="5"/>
  <c r="AR14" i="5"/>
  <c r="AJ14" i="5"/>
  <c r="AH14" i="5"/>
  <c r="AF14" i="5"/>
  <c r="X14" i="5"/>
  <c r="V14" i="5"/>
  <c r="T14" i="5"/>
  <c r="L14" i="5"/>
  <c r="J14" i="5"/>
  <c r="H14" i="5"/>
  <c r="BT13" i="5"/>
  <c r="BR13" i="5"/>
  <c r="BP13" i="5"/>
  <c r="BH13" i="5"/>
  <c r="BF13" i="5"/>
  <c r="BD13" i="5"/>
  <c r="AV13" i="5"/>
  <c r="AT13" i="5"/>
  <c r="AR13" i="5"/>
  <c r="AJ13" i="5"/>
  <c r="AH13" i="5"/>
  <c r="AF13" i="5"/>
  <c r="X13" i="5"/>
  <c r="V13" i="5"/>
  <c r="T13" i="5"/>
  <c r="L13" i="5"/>
  <c r="J13" i="5"/>
  <c r="H13" i="5"/>
  <c r="BT12" i="5"/>
  <c r="BR12" i="5"/>
  <c r="BP12" i="5"/>
  <c r="BH12" i="5"/>
  <c r="BF12" i="5"/>
  <c r="BD12" i="5"/>
  <c r="AV12" i="5"/>
  <c r="AT12" i="5"/>
  <c r="AR12" i="5"/>
  <c r="AJ12" i="5"/>
  <c r="AH12" i="5"/>
  <c r="AF12" i="5"/>
  <c r="X12" i="5"/>
  <c r="V12" i="5"/>
  <c r="T12" i="5"/>
  <c r="L12" i="5"/>
  <c r="J12" i="5"/>
  <c r="H12" i="5"/>
  <c r="BT11" i="5"/>
  <c r="BR11" i="5"/>
  <c r="BP11" i="5"/>
  <c r="BH11" i="5"/>
  <c r="BF11" i="5"/>
  <c r="BD11" i="5"/>
  <c r="AV11" i="5"/>
  <c r="AT11" i="5"/>
  <c r="AR11" i="5"/>
  <c r="AJ11" i="5"/>
  <c r="AH11" i="5"/>
  <c r="AF11" i="5"/>
  <c r="X11" i="5"/>
  <c r="V11" i="5"/>
  <c r="T11" i="5"/>
  <c r="L11" i="5"/>
  <c r="J11" i="5"/>
  <c r="H11" i="5"/>
  <c r="BT10" i="5"/>
  <c r="BR10" i="5"/>
  <c r="BP10" i="5"/>
  <c r="BH10" i="5"/>
  <c r="BF10" i="5"/>
  <c r="BD10" i="5"/>
  <c r="AV10" i="5"/>
  <c r="AT10" i="5"/>
  <c r="AR10" i="5"/>
  <c r="AJ10" i="5"/>
  <c r="AH10" i="5"/>
  <c r="AF10" i="5"/>
  <c r="X10" i="5"/>
  <c r="V10" i="5"/>
  <c r="T10" i="5"/>
  <c r="L10" i="5"/>
  <c r="J10" i="5"/>
  <c r="H10" i="5"/>
  <c r="BT9" i="5"/>
  <c r="BR9" i="5"/>
  <c r="BP9" i="5"/>
  <c r="BH9" i="5"/>
  <c r="BF9" i="5"/>
  <c r="BD9" i="5"/>
  <c r="AV9" i="5"/>
  <c r="AT9" i="5"/>
  <c r="AR9" i="5"/>
  <c r="AJ9" i="5"/>
  <c r="AH9" i="5"/>
  <c r="AF9" i="5"/>
  <c r="X9" i="5"/>
  <c r="V9" i="5"/>
  <c r="T9" i="5"/>
  <c r="L9" i="5"/>
  <c r="J9" i="5"/>
  <c r="H9" i="5"/>
  <c r="BT8" i="5"/>
  <c r="BR8" i="5"/>
  <c r="BP8" i="5"/>
  <c r="BH8" i="5"/>
  <c r="BF8" i="5"/>
  <c r="BD8" i="5"/>
  <c r="AV8" i="5"/>
  <c r="AT8" i="5"/>
  <c r="AR8" i="5"/>
  <c r="AJ8" i="5"/>
  <c r="AH8" i="5"/>
  <c r="AF8" i="5"/>
  <c r="X8" i="5"/>
  <c r="V8" i="5"/>
  <c r="T8" i="5"/>
  <c r="L8" i="5"/>
  <c r="J8" i="5"/>
  <c r="H8" i="5"/>
  <c r="BT7" i="5"/>
  <c r="BR7" i="5"/>
  <c r="BP7" i="5"/>
  <c r="BH7" i="5"/>
  <c r="BF7" i="5"/>
  <c r="BD7" i="5"/>
  <c r="AV7" i="5"/>
  <c r="AT7" i="5"/>
  <c r="AR7" i="5"/>
  <c r="AJ7" i="5"/>
  <c r="AH7" i="5"/>
  <c r="AF7" i="5"/>
  <c r="X7" i="5"/>
  <c r="V7" i="5"/>
  <c r="T7" i="5"/>
  <c r="L7" i="5"/>
  <c r="J7" i="5"/>
  <c r="H7" i="5"/>
  <c r="BT6" i="5"/>
  <c r="BS6" i="5"/>
  <c r="H46" i="5" s="1"/>
  <c r="BR6" i="5"/>
  <c r="BQ6" i="5"/>
  <c r="G46" i="5" s="1"/>
  <c r="BP6" i="5"/>
  <c r="BO6" i="5"/>
  <c r="F46" i="5" s="1"/>
  <c r="BH6" i="5"/>
  <c r="BG6" i="5"/>
  <c r="H45" i="5" s="1"/>
  <c r="BF6" i="5"/>
  <c r="BE6" i="5"/>
  <c r="G45" i="5" s="1"/>
  <c r="BD6" i="5"/>
  <c r="BC6" i="5"/>
  <c r="F45" i="5" s="1"/>
  <c r="AV6" i="5"/>
  <c r="AU6" i="5"/>
  <c r="H44" i="5" s="1"/>
  <c r="AT6" i="5"/>
  <c r="AS6" i="5"/>
  <c r="G44" i="5" s="1"/>
  <c r="AR6" i="5"/>
  <c r="AQ6" i="5"/>
  <c r="F44" i="5" s="1"/>
  <c r="AJ6" i="5"/>
  <c r="AI6" i="5"/>
  <c r="H43" i="5" s="1"/>
  <c r="AH6" i="5"/>
  <c r="AG6" i="5"/>
  <c r="G43" i="5" s="1"/>
  <c r="AF6" i="5"/>
  <c r="AE6" i="5"/>
  <c r="F43" i="5" s="1"/>
  <c r="X6" i="5"/>
  <c r="W6" i="5"/>
  <c r="H42" i="5" s="1"/>
  <c r="V6" i="5"/>
  <c r="U6" i="5"/>
  <c r="G42" i="5" s="1"/>
  <c r="T6" i="5"/>
  <c r="S6" i="5"/>
  <c r="F42" i="5" s="1"/>
  <c r="L6" i="5"/>
  <c r="K6" i="5"/>
  <c r="H41" i="5" s="1"/>
  <c r="J6" i="5"/>
  <c r="I6" i="5"/>
  <c r="G41" i="5" s="1"/>
  <c r="H6" i="5"/>
  <c r="G6" i="5"/>
  <c r="BT5" i="5"/>
  <c r="BR5" i="5"/>
  <c r="BP5" i="5"/>
  <c r="BH5" i="5"/>
  <c r="BF5" i="5"/>
  <c r="BD5" i="5"/>
  <c r="AV5" i="5"/>
  <c r="AT5" i="5"/>
  <c r="AS9" i="5" s="1"/>
  <c r="AS12" i="5" s="1"/>
  <c r="AR5" i="5"/>
  <c r="AJ5" i="5"/>
  <c r="AH5" i="5"/>
  <c r="AF5" i="5"/>
  <c r="AE9" i="5" s="1"/>
  <c r="AE12" i="5" s="1"/>
  <c r="X5" i="5"/>
  <c r="V5" i="5"/>
  <c r="T5" i="5"/>
  <c r="L5" i="5"/>
  <c r="K9" i="5" s="1"/>
  <c r="K12" i="5" s="1"/>
  <c r="J5" i="5"/>
  <c r="H5" i="5"/>
  <c r="BT4" i="5"/>
  <c r="BR4" i="5"/>
  <c r="BQ9" i="5" s="1"/>
  <c r="BQ12" i="5" s="1"/>
  <c r="BP4" i="5"/>
  <c r="BH4" i="5"/>
  <c r="BF4" i="5"/>
  <c r="BD4" i="5"/>
  <c r="AV4" i="5"/>
  <c r="AT4" i="5"/>
  <c r="AR4" i="5"/>
  <c r="AJ4" i="5"/>
  <c r="AI9" i="5" s="1"/>
  <c r="AI12" i="5" s="1"/>
  <c r="AH4" i="5"/>
  <c r="AF4" i="5"/>
  <c r="X4" i="5"/>
  <c r="V4" i="5"/>
  <c r="U9" i="5" s="1"/>
  <c r="U12" i="5" s="1"/>
  <c r="T4" i="5"/>
  <c r="L4" i="5"/>
  <c r="J4" i="5"/>
  <c r="H4" i="5"/>
  <c r="G9" i="5" s="1"/>
  <c r="G12" i="5" s="1"/>
  <c r="BT3" i="5"/>
  <c r="BS9" i="5" s="1"/>
  <c r="BS12" i="5" s="1"/>
  <c r="BS18" i="5" s="1"/>
  <c r="BS21" i="5" s="1"/>
  <c r="BS24" i="5" s="1"/>
  <c r="BS27" i="5" s="1"/>
  <c r="BS30" i="5" s="1"/>
  <c r="BS3" i="5"/>
  <c r="BS15" i="5" s="1"/>
  <c r="BR3" i="5"/>
  <c r="BQ3" i="5"/>
  <c r="BQ15" i="5" s="1"/>
  <c r="BP3" i="5"/>
  <c r="BO9" i="5" s="1"/>
  <c r="BO12" i="5" s="1"/>
  <c r="BO18" i="5" s="1"/>
  <c r="BO21" i="5" s="1"/>
  <c r="BO24" i="5" s="1"/>
  <c r="BO27" i="5" s="1"/>
  <c r="BO30" i="5" s="1"/>
  <c r="BO3" i="5"/>
  <c r="BO15" i="5" s="1"/>
  <c r="BH3" i="5"/>
  <c r="BG3" i="5"/>
  <c r="BG15" i="5" s="1"/>
  <c r="BF3" i="5"/>
  <c r="BE3" i="5"/>
  <c r="BE15" i="5" s="1"/>
  <c r="BD3" i="5"/>
  <c r="BC3" i="5"/>
  <c r="BC15" i="5" s="1"/>
  <c r="AV3" i="5"/>
  <c r="AU9" i="5" s="1"/>
  <c r="AU12" i="5" s="1"/>
  <c r="AU18" i="5" s="1"/>
  <c r="AU21" i="5" s="1"/>
  <c r="AU24" i="5" s="1"/>
  <c r="AU27" i="5" s="1"/>
  <c r="AU30" i="5" s="1"/>
  <c r="AU3" i="5"/>
  <c r="AU15" i="5" s="1"/>
  <c r="AT3" i="5"/>
  <c r="AS3" i="5"/>
  <c r="AS15" i="5" s="1"/>
  <c r="AR3" i="5"/>
  <c r="AQ9" i="5" s="1"/>
  <c r="AQ12" i="5" s="1"/>
  <c r="AQ18" i="5" s="1"/>
  <c r="AQ21" i="5" s="1"/>
  <c r="AQ24" i="5" s="1"/>
  <c r="AQ27" i="5" s="1"/>
  <c r="AQ30" i="5" s="1"/>
  <c r="AQ3" i="5"/>
  <c r="AQ15" i="5" s="1"/>
  <c r="AJ3" i="5"/>
  <c r="AI3" i="5"/>
  <c r="AI15" i="5" s="1"/>
  <c r="AH3" i="5"/>
  <c r="AG9" i="5" s="1"/>
  <c r="AG12" i="5" s="1"/>
  <c r="AG18" i="5" s="1"/>
  <c r="AG21" i="5" s="1"/>
  <c r="AG24" i="5" s="1"/>
  <c r="AG27" i="5" s="1"/>
  <c r="AG30" i="5" s="1"/>
  <c r="AG3" i="5"/>
  <c r="AG15" i="5" s="1"/>
  <c r="AF3" i="5"/>
  <c r="AE3" i="5"/>
  <c r="AE15" i="5" s="1"/>
  <c r="X3" i="5"/>
  <c r="W12" i="5" s="1"/>
  <c r="W3" i="5"/>
  <c r="W15" i="5" s="1"/>
  <c r="V3" i="5"/>
  <c r="U3" i="5"/>
  <c r="U15" i="5" s="1"/>
  <c r="T3" i="5"/>
  <c r="S9" i="5" s="1"/>
  <c r="S12" i="5" s="1"/>
  <c r="S18" i="5" s="1"/>
  <c r="S21" i="5" s="1"/>
  <c r="S24" i="5" s="1"/>
  <c r="S27" i="5" s="1"/>
  <c r="S30" i="5" s="1"/>
  <c r="S3" i="5"/>
  <c r="S15" i="5" s="1"/>
  <c r="L3" i="5"/>
  <c r="K3" i="5"/>
  <c r="K15" i="5" s="1"/>
  <c r="J3" i="5"/>
  <c r="I9" i="5" s="1"/>
  <c r="I12" i="5" s="1"/>
  <c r="I18" i="5" s="1"/>
  <c r="I21" i="5" s="1"/>
  <c r="I24" i="5" s="1"/>
  <c r="I27" i="5" s="1"/>
  <c r="I30" i="5" s="1"/>
  <c r="I3" i="5"/>
  <c r="I15" i="5" s="1"/>
  <c r="H3" i="5"/>
  <c r="G3" i="5"/>
  <c r="G15" i="5" s="1"/>
  <c r="H45" i="4"/>
  <c r="H43" i="4"/>
  <c r="G44" i="4"/>
  <c r="G43" i="4"/>
  <c r="G41" i="4"/>
  <c r="F42" i="4"/>
  <c r="F19" i="2"/>
  <c r="BD16" i="4"/>
  <c r="F23" i="2"/>
  <c r="F7" i="2"/>
  <c r="F3" i="2"/>
  <c r="S6" i="4"/>
  <c r="BS6" i="4"/>
  <c r="H46" i="4" s="1"/>
  <c r="BS3" i="4"/>
  <c r="BS15" i="4" s="1"/>
  <c r="BQ6" i="4"/>
  <c r="G46" i="4" s="1"/>
  <c r="BQ3" i="4"/>
  <c r="BQ15" i="4" s="1"/>
  <c r="BO6" i="4"/>
  <c r="F46" i="4" s="1"/>
  <c r="BO3" i="4"/>
  <c r="BO15" i="4" s="1"/>
  <c r="BG6" i="4"/>
  <c r="BG3" i="4"/>
  <c r="BG15" i="4" s="1"/>
  <c r="BE6" i="4"/>
  <c r="G45" i="4" s="1"/>
  <c r="BE3" i="4"/>
  <c r="BE15" i="4" s="1"/>
  <c r="BC6" i="4"/>
  <c r="F45" i="4" s="1"/>
  <c r="BC3" i="4"/>
  <c r="AU6" i="4"/>
  <c r="H44" i="4" s="1"/>
  <c r="AU3" i="4"/>
  <c r="AU15" i="4" s="1"/>
  <c r="AS6" i="4"/>
  <c r="AQ6" i="4"/>
  <c r="F44" i="4" s="1"/>
  <c r="AQ3" i="4"/>
  <c r="AQ15" i="4" s="1"/>
  <c r="AI6" i="4"/>
  <c r="AG6" i="4"/>
  <c r="AE6" i="4"/>
  <c r="F43" i="4" s="1"/>
  <c r="W6" i="4"/>
  <c r="H42" i="4" s="1"/>
  <c r="U6" i="4"/>
  <c r="G42" i="4" s="1"/>
  <c r="AI3" i="4"/>
  <c r="AI15" i="4" s="1"/>
  <c r="AG3" i="4"/>
  <c r="AG15" i="4" s="1"/>
  <c r="AE3" i="4"/>
  <c r="AE15" i="4" s="1"/>
  <c r="W3" i="4"/>
  <c r="W15" i="4" s="1"/>
  <c r="U3" i="4"/>
  <c r="U15" i="4" s="1"/>
  <c r="S3" i="4"/>
  <c r="S15" i="4" s="1"/>
  <c r="F19" i="3"/>
  <c r="F16" i="3"/>
  <c r="F13" i="3"/>
  <c r="F10" i="3"/>
  <c r="F7" i="3"/>
  <c r="F4" i="3"/>
  <c r="I6" i="4"/>
  <c r="K6" i="4"/>
  <c r="H41" i="4" s="1"/>
  <c r="G6" i="4"/>
  <c r="F41" i="4" s="1"/>
  <c r="AE33" i="4"/>
  <c r="BT32" i="4"/>
  <c r="BR32" i="4"/>
  <c r="BP32" i="4"/>
  <c r="BH32" i="4"/>
  <c r="BF32" i="4"/>
  <c r="BD32" i="4"/>
  <c r="AV32" i="4"/>
  <c r="AT32" i="4"/>
  <c r="AR32" i="4"/>
  <c r="AJ32" i="4"/>
  <c r="AH32" i="4"/>
  <c r="AF32" i="4"/>
  <c r="X32" i="4"/>
  <c r="V32" i="4"/>
  <c r="T32" i="4"/>
  <c r="L32" i="4"/>
  <c r="J32" i="4"/>
  <c r="H32" i="4"/>
  <c r="BT31" i="4"/>
  <c r="BR31" i="4"/>
  <c r="BP31" i="4"/>
  <c r="BH31" i="4"/>
  <c r="BF31" i="4"/>
  <c r="BD31" i="4"/>
  <c r="AV31" i="4"/>
  <c r="AT31" i="4"/>
  <c r="AR31" i="4"/>
  <c r="AJ31" i="4"/>
  <c r="AH31" i="4"/>
  <c r="AF31" i="4"/>
  <c r="X31" i="4"/>
  <c r="V31" i="4"/>
  <c r="T31" i="4"/>
  <c r="L31" i="4"/>
  <c r="J31" i="4"/>
  <c r="H31" i="4"/>
  <c r="BT30" i="4"/>
  <c r="BR30" i="4"/>
  <c r="BP30" i="4"/>
  <c r="BH30" i="4"/>
  <c r="BF30" i="4"/>
  <c r="BD30" i="4"/>
  <c r="AV30" i="4"/>
  <c r="AT30" i="4"/>
  <c r="AR30" i="4"/>
  <c r="AJ30" i="4"/>
  <c r="AH30" i="4"/>
  <c r="AF30" i="4"/>
  <c r="X30" i="4"/>
  <c r="V30" i="4"/>
  <c r="T30" i="4"/>
  <c r="L30" i="4"/>
  <c r="J30" i="4"/>
  <c r="H30" i="4"/>
  <c r="BT29" i="4"/>
  <c r="BR29" i="4"/>
  <c r="BP29" i="4"/>
  <c r="BH29" i="4"/>
  <c r="BF29" i="4"/>
  <c r="BD29" i="4"/>
  <c r="AV29" i="4"/>
  <c r="AT29" i="4"/>
  <c r="AR29" i="4"/>
  <c r="AJ29" i="4"/>
  <c r="AH29" i="4"/>
  <c r="AF29" i="4"/>
  <c r="X29" i="4"/>
  <c r="V29" i="4"/>
  <c r="T29" i="4"/>
  <c r="L29" i="4"/>
  <c r="J29" i="4"/>
  <c r="H29" i="4"/>
  <c r="BT28" i="4"/>
  <c r="BR28" i="4"/>
  <c r="BP28" i="4"/>
  <c r="BH28" i="4"/>
  <c r="BF28" i="4"/>
  <c r="BD28" i="4"/>
  <c r="AV28" i="4"/>
  <c r="AT28" i="4"/>
  <c r="AR28" i="4"/>
  <c r="AJ28" i="4"/>
  <c r="AH28" i="4"/>
  <c r="AF28" i="4"/>
  <c r="X28" i="4"/>
  <c r="V28" i="4"/>
  <c r="T28" i="4"/>
  <c r="L28" i="4"/>
  <c r="J28" i="4"/>
  <c r="H28" i="4"/>
  <c r="BT27" i="4"/>
  <c r="BR27" i="4"/>
  <c r="BP27" i="4"/>
  <c r="BH27" i="4"/>
  <c r="BF27" i="4"/>
  <c r="BD27" i="4"/>
  <c r="AV27" i="4"/>
  <c r="AT27" i="4"/>
  <c r="AR27" i="4"/>
  <c r="AJ27" i="4"/>
  <c r="AH27" i="4"/>
  <c r="AF27" i="4"/>
  <c r="X27" i="4"/>
  <c r="V27" i="4"/>
  <c r="T27" i="4"/>
  <c r="L27" i="4"/>
  <c r="J27" i="4"/>
  <c r="H27" i="4"/>
  <c r="BT26" i="4"/>
  <c r="BR26" i="4"/>
  <c r="BP26" i="4"/>
  <c r="BH26" i="4"/>
  <c r="BF26" i="4"/>
  <c r="BD26" i="4"/>
  <c r="AV26" i="4"/>
  <c r="AT26" i="4"/>
  <c r="AR26" i="4"/>
  <c r="AJ26" i="4"/>
  <c r="AH26" i="4"/>
  <c r="AF26" i="4"/>
  <c r="X26" i="4"/>
  <c r="V26" i="4"/>
  <c r="T26" i="4"/>
  <c r="L26" i="4"/>
  <c r="J26" i="4"/>
  <c r="H26" i="4"/>
  <c r="BT25" i="4"/>
  <c r="BR25" i="4"/>
  <c r="BP25" i="4"/>
  <c r="BH25" i="4"/>
  <c r="BF25" i="4"/>
  <c r="BD25" i="4"/>
  <c r="AV25" i="4"/>
  <c r="AT25" i="4"/>
  <c r="AR25" i="4"/>
  <c r="AJ25" i="4"/>
  <c r="AH25" i="4"/>
  <c r="AF25" i="4"/>
  <c r="X25" i="4"/>
  <c r="V25" i="4"/>
  <c r="T25" i="4"/>
  <c r="L25" i="4"/>
  <c r="J25" i="4"/>
  <c r="H25" i="4"/>
  <c r="BT24" i="4"/>
  <c r="BR24" i="4"/>
  <c r="BP24" i="4"/>
  <c r="BH24" i="4"/>
  <c r="BF24" i="4"/>
  <c r="BD24" i="4"/>
  <c r="AV24" i="4"/>
  <c r="AT24" i="4"/>
  <c r="AR24" i="4"/>
  <c r="AJ24" i="4"/>
  <c r="AH24" i="4"/>
  <c r="AF24" i="4"/>
  <c r="X24" i="4"/>
  <c r="V24" i="4"/>
  <c r="T24" i="4"/>
  <c r="L24" i="4"/>
  <c r="J24" i="4"/>
  <c r="H24" i="4"/>
  <c r="BT23" i="4"/>
  <c r="BR23" i="4"/>
  <c r="BP23" i="4"/>
  <c r="BH23" i="4"/>
  <c r="BF23" i="4"/>
  <c r="BD23" i="4"/>
  <c r="AV23" i="4"/>
  <c r="AT23" i="4"/>
  <c r="AR23" i="4"/>
  <c r="AJ23" i="4"/>
  <c r="AH23" i="4"/>
  <c r="AF23" i="4"/>
  <c r="X23" i="4"/>
  <c r="V23" i="4"/>
  <c r="T23" i="4"/>
  <c r="L23" i="4"/>
  <c r="J23" i="4"/>
  <c r="H23" i="4"/>
  <c r="BT22" i="4"/>
  <c r="BR22" i="4"/>
  <c r="BP22" i="4"/>
  <c r="BH22" i="4"/>
  <c r="BF22" i="4"/>
  <c r="BD22" i="4"/>
  <c r="AV22" i="4"/>
  <c r="AT22" i="4"/>
  <c r="AR22" i="4"/>
  <c r="AJ22" i="4"/>
  <c r="AH22" i="4"/>
  <c r="AF22" i="4"/>
  <c r="X22" i="4"/>
  <c r="V22" i="4"/>
  <c r="T22" i="4"/>
  <c r="L22" i="4"/>
  <c r="J22" i="4"/>
  <c r="H22" i="4"/>
  <c r="BT21" i="4"/>
  <c r="BR21" i="4"/>
  <c r="BP21" i="4"/>
  <c r="BH21" i="4"/>
  <c r="BF21" i="4"/>
  <c r="BD21" i="4"/>
  <c r="AV21" i="4"/>
  <c r="AT21" i="4"/>
  <c r="AR21" i="4"/>
  <c r="AJ21" i="4"/>
  <c r="AH21" i="4"/>
  <c r="AF21" i="4"/>
  <c r="X21" i="4"/>
  <c r="V21" i="4"/>
  <c r="T21" i="4"/>
  <c r="L21" i="4"/>
  <c r="J21" i="4"/>
  <c r="H21" i="4"/>
  <c r="BT20" i="4"/>
  <c r="BR20" i="4"/>
  <c r="BP20" i="4"/>
  <c r="BH20" i="4"/>
  <c r="BF20" i="4"/>
  <c r="BD20" i="4"/>
  <c r="AV20" i="4"/>
  <c r="AT20" i="4"/>
  <c r="AR20" i="4"/>
  <c r="AJ20" i="4"/>
  <c r="AH20" i="4"/>
  <c r="AF20" i="4"/>
  <c r="X20" i="4"/>
  <c r="V20" i="4"/>
  <c r="T20" i="4"/>
  <c r="L20" i="4"/>
  <c r="J20" i="4"/>
  <c r="H20" i="4"/>
  <c r="BT19" i="4"/>
  <c r="BR19" i="4"/>
  <c r="BP19" i="4"/>
  <c r="BH19" i="4"/>
  <c r="BF19" i="4"/>
  <c r="BD19" i="4"/>
  <c r="AV19" i="4"/>
  <c r="AT19" i="4"/>
  <c r="AR19" i="4"/>
  <c r="AJ19" i="4"/>
  <c r="AH19" i="4"/>
  <c r="AF19" i="4"/>
  <c r="X19" i="4"/>
  <c r="V19" i="4"/>
  <c r="T19" i="4"/>
  <c r="L19" i="4"/>
  <c r="J19" i="4"/>
  <c r="H19" i="4"/>
  <c r="BT18" i="4"/>
  <c r="BR18" i="4"/>
  <c r="BP18" i="4"/>
  <c r="BH18" i="4"/>
  <c r="BF18" i="4"/>
  <c r="BD18" i="4"/>
  <c r="AV18" i="4"/>
  <c r="AT18" i="4"/>
  <c r="AR18" i="4"/>
  <c r="AJ18" i="4"/>
  <c r="AH18" i="4"/>
  <c r="AF18" i="4"/>
  <c r="X18" i="4"/>
  <c r="V18" i="4"/>
  <c r="T18" i="4"/>
  <c r="L18" i="4"/>
  <c r="J18" i="4"/>
  <c r="H18" i="4"/>
  <c r="BT17" i="4"/>
  <c r="BR17" i="4"/>
  <c r="BP17" i="4"/>
  <c r="BH17" i="4"/>
  <c r="BF17" i="4"/>
  <c r="BD17" i="4"/>
  <c r="AV17" i="4"/>
  <c r="AT17" i="4"/>
  <c r="AR17" i="4"/>
  <c r="AJ17" i="4"/>
  <c r="AH17" i="4"/>
  <c r="AF17" i="4"/>
  <c r="X17" i="4"/>
  <c r="V17" i="4"/>
  <c r="T17" i="4"/>
  <c r="L17" i="4"/>
  <c r="J17" i="4"/>
  <c r="H17" i="4"/>
  <c r="G9" i="4" s="1"/>
  <c r="G12" i="4" s="1"/>
  <c r="BT16" i="4"/>
  <c r="BR16" i="4"/>
  <c r="BP16" i="4"/>
  <c r="BH16" i="4"/>
  <c r="BF16" i="4"/>
  <c r="AV16" i="4"/>
  <c r="AT16" i="4"/>
  <c r="AR16" i="4"/>
  <c r="AJ16" i="4"/>
  <c r="AH16" i="4"/>
  <c r="AF16" i="4"/>
  <c r="X16" i="4"/>
  <c r="V16" i="4"/>
  <c r="T16" i="4"/>
  <c r="L16" i="4"/>
  <c r="J16" i="4"/>
  <c r="H16" i="4"/>
  <c r="BT15" i="4"/>
  <c r="BR15" i="4"/>
  <c r="BP15" i="4"/>
  <c r="BH15" i="4"/>
  <c r="BF15" i="4"/>
  <c r="BD15" i="4"/>
  <c r="AV15" i="4"/>
  <c r="AT15" i="4"/>
  <c r="AR15" i="4"/>
  <c r="AJ15" i="4"/>
  <c r="AH15" i="4"/>
  <c r="AF15" i="4"/>
  <c r="X15" i="4"/>
  <c r="V15" i="4"/>
  <c r="T15" i="4"/>
  <c r="L15" i="4"/>
  <c r="J15" i="4"/>
  <c r="H15" i="4"/>
  <c r="BT14" i="4"/>
  <c r="BR14" i="4"/>
  <c r="BP14" i="4"/>
  <c r="BH14" i="4"/>
  <c r="BF14" i="4"/>
  <c r="BD14" i="4"/>
  <c r="AV14" i="4"/>
  <c r="AT14" i="4"/>
  <c r="AR14" i="4"/>
  <c r="AJ14" i="4"/>
  <c r="AH14" i="4"/>
  <c r="AF14" i="4"/>
  <c r="X14" i="4"/>
  <c r="V14" i="4"/>
  <c r="T14" i="4"/>
  <c r="L14" i="4"/>
  <c r="J14" i="4"/>
  <c r="H14" i="4"/>
  <c r="BT13" i="4"/>
  <c r="BR13" i="4"/>
  <c r="BP13" i="4"/>
  <c r="BH13" i="4"/>
  <c r="BF13" i="4"/>
  <c r="BD13" i="4"/>
  <c r="AV13" i="4"/>
  <c r="AT13" i="4"/>
  <c r="AR13" i="4"/>
  <c r="AJ13" i="4"/>
  <c r="AH13" i="4"/>
  <c r="AF13" i="4"/>
  <c r="X13" i="4"/>
  <c r="V13" i="4"/>
  <c r="T13" i="4"/>
  <c r="L13" i="4"/>
  <c r="J13" i="4"/>
  <c r="H13" i="4"/>
  <c r="BT12" i="4"/>
  <c r="BR12" i="4"/>
  <c r="BP12" i="4"/>
  <c r="BH12" i="4"/>
  <c r="BF12" i="4"/>
  <c r="BD12" i="4"/>
  <c r="AV12" i="4"/>
  <c r="AT12" i="4"/>
  <c r="AR12" i="4"/>
  <c r="AJ12" i="4"/>
  <c r="AH12" i="4"/>
  <c r="AF12" i="4"/>
  <c r="X12" i="4"/>
  <c r="V12" i="4"/>
  <c r="T12" i="4"/>
  <c r="L12" i="4"/>
  <c r="J12" i="4"/>
  <c r="H12" i="4"/>
  <c r="BT11" i="4"/>
  <c r="BR11" i="4"/>
  <c r="BP11" i="4"/>
  <c r="BH11" i="4"/>
  <c r="BF11" i="4"/>
  <c r="BD11" i="4"/>
  <c r="AV11" i="4"/>
  <c r="AT11" i="4"/>
  <c r="AR11" i="4"/>
  <c r="AJ11" i="4"/>
  <c r="AH11" i="4"/>
  <c r="AF11" i="4"/>
  <c r="X11" i="4"/>
  <c r="V11" i="4"/>
  <c r="T11" i="4"/>
  <c r="L11" i="4"/>
  <c r="J11" i="4"/>
  <c r="H11" i="4"/>
  <c r="BT10" i="4"/>
  <c r="BR10" i="4"/>
  <c r="BP10" i="4"/>
  <c r="BH10" i="4"/>
  <c r="BF10" i="4"/>
  <c r="BD10" i="4"/>
  <c r="AV10" i="4"/>
  <c r="AT10" i="4"/>
  <c r="AR10" i="4"/>
  <c r="AJ10" i="4"/>
  <c r="AH10" i="4"/>
  <c r="AF10" i="4"/>
  <c r="X10" i="4"/>
  <c r="V10" i="4"/>
  <c r="T10" i="4"/>
  <c r="L10" i="4"/>
  <c r="J10" i="4"/>
  <c r="H10" i="4"/>
  <c r="BT9" i="4"/>
  <c r="BR9" i="4"/>
  <c r="BP9" i="4"/>
  <c r="BH9" i="4"/>
  <c r="BF9" i="4"/>
  <c r="BD9" i="4"/>
  <c r="AV9" i="4"/>
  <c r="AT9" i="4"/>
  <c r="AR9" i="4"/>
  <c r="AJ9" i="4"/>
  <c r="AH9" i="4"/>
  <c r="AF9" i="4"/>
  <c r="X9" i="4"/>
  <c r="V9" i="4"/>
  <c r="T9" i="4"/>
  <c r="L9" i="4"/>
  <c r="J9" i="4"/>
  <c r="H9" i="4"/>
  <c r="BT8" i="4"/>
  <c r="BR8" i="4"/>
  <c r="BP8" i="4"/>
  <c r="BH8" i="4"/>
  <c r="BF8" i="4"/>
  <c r="BD8" i="4"/>
  <c r="AV8" i="4"/>
  <c r="AT8" i="4"/>
  <c r="AR8" i="4"/>
  <c r="AJ8" i="4"/>
  <c r="AH8" i="4"/>
  <c r="AF8" i="4"/>
  <c r="X8" i="4"/>
  <c r="V8" i="4"/>
  <c r="T8" i="4"/>
  <c r="L8" i="4"/>
  <c r="J8" i="4"/>
  <c r="H8" i="4"/>
  <c r="BT7" i="4"/>
  <c r="BR7" i="4"/>
  <c r="BP7" i="4"/>
  <c r="BH7" i="4"/>
  <c r="BF7" i="4"/>
  <c r="BD7" i="4"/>
  <c r="AV7" i="4"/>
  <c r="AT7" i="4"/>
  <c r="AR7" i="4"/>
  <c r="AJ7" i="4"/>
  <c r="AH7" i="4"/>
  <c r="AF7" i="4"/>
  <c r="X7" i="4"/>
  <c r="V7" i="4"/>
  <c r="T7" i="4"/>
  <c r="L7" i="4"/>
  <c r="J7" i="4"/>
  <c r="H7" i="4"/>
  <c r="BT6" i="4"/>
  <c r="BR6" i="4"/>
  <c r="BP6" i="4"/>
  <c r="BH6" i="4"/>
  <c r="BF6" i="4"/>
  <c r="BD6" i="4"/>
  <c r="AV6" i="4"/>
  <c r="AT6" i="4"/>
  <c r="AR6" i="4"/>
  <c r="AJ6" i="4"/>
  <c r="AH6" i="4"/>
  <c r="AF6" i="4"/>
  <c r="X6" i="4"/>
  <c r="V6" i="4"/>
  <c r="T6" i="4"/>
  <c r="L6" i="4"/>
  <c r="J6" i="4"/>
  <c r="H6" i="4"/>
  <c r="BT5" i="4"/>
  <c r="BR5" i="4"/>
  <c r="BP5" i="4"/>
  <c r="BH5" i="4"/>
  <c r="BF5" i="4"/>
  <c r="BD5" i="4"/>
  <c r="AV5" i="4"/>
  <c r="AT5" i="4"/>
  <c r="AR5" i="4"/>
  <c r="AJ5" i="4"/>
  <c r="AH5" i="4"/>
  <c r="AF5" i="4"/>
  <c r="X5" i="4"/>
  <c r="V5" i="4"/>
  <c r="T5" i="4"/>
  <c r="L5" i="4"/>
  <c r="J5" i="4"/>
  <c r="H5" i="4"/>
  <c r="BT4" i="4"/>
  <c r="BR4" i="4"/>
  <c r="BP4" i="4"/>
  <c r="BH4" i="4"/>
  <c r="BF4" i="4"/>
  <c r="BD4" i="4"/>
  <c r="AV4" i="4"/>
  <c r="AT4" i="4"/>
  <c r="AR4" i="4"/>
  <c r="AJ4" i="4"/>
  <c r="AH4" i="4"/>
  <c r="AF4" i="4"/>
  <c r="X4" i="4"/>
  <c r="V4" i="4"/>
  <c r="T4" i="4"/>
  <c r="L4" i="4"/>
  <c r="J4" i="4"/>
  <c r="H4" i="4"/>
  <c r="BT3" i="4"/>
  <c r="BR3" i="4"/>
  <c r="BP3" i="4"/>
  <c r="BH3" i="4"/>
  <c r="BF3" i="4"/>
  <c r="BD3" i="4"/>
  <c r="BC15" i="4"/>
  <c r="AV3" i="4"/>
  <c r="AT3" i="4"/>
  <c r="AS3" i="4"/>
  <c r="AS15" i="4" s="1"/>
  <c r="AR3" i="4"/>
  <c r="AJ3" i="4"/>
  <c r="AH3" i="4"/>
  <c r="AF3" i="4"/>
  <c r="X3" i="4"/>
  <c r="V3" i="4"/>
  <c r="T3" i="4"/>
  <c r="L3" i="4"/>
  <c r="K9" i="4" s="1"/>
  <c r="K12" i="4" s="1"/>
  <c r="K3" i="4"/>
  <c r="K15" i="4" s="1"/>
  <c r="J3" i="4"/>
  <c r="I9" i="4" s="1"/>
  <c r="I12" i="4" s="1"/>
  <c r="I3" i="4"/>
  <c r="I15" i="4" s="1"/>
  <c r="H3" i="4"/>
  <c r="G3" i="4"/>
  <c r="G15" i="4" s="1"/>
  <c r="H20" i="1"/>
  <c r="J21" i="1" s="1"/>
  <c r="J22" i="1" s="1"/>
  <c r="W18" i="5" l="1"/>
  <c r="W21" i="5" s="1"/>
  <c r="W24" i="5" s="1"/>
  <c r="W27" i="5" s="1"/>
  <c r="W30" i="5" s="1"/>
  <c r="G18" i="4"/>
  <c r="G21" i="4" s="1"/>
  <c r="G24" i="4" s="1"/>
  <c r="G27" i="4" s="1"/>
  <c r="BE9" i="5"/>
  <c r="BE12" i="5" s="1"/>
  <c r="BE18" i="5" s="1"/>
  <c r="BE21" i="5" s="1"/>
  <c r="BE24" i="5" s="1"/>
  <c r="BE27" i="5" s="1"/>
  <c r="BE30" i="5" s="1"/>
  <c r="BC9" i="5"/>
  <c r="BC12" i="5" s="1"/>
  <c r="BC18" i="5" s="1"/>
  <c r="BC21" i="5" s="1"/>
  <c r="BC24" i="5" s="1"/>
  <c r="BC27" i="5" s="1"/>
  <c r="BC30" i="5" s="1"/>
  <c r="BG9" i="5"/>
  <c r="BG12" i="5" s="1"/>
  <c r="BG18" i="5" s="1"/>
  <c r="BG21" i="5" s="1"/>
  <c r="BG24" i="5" s="1"/>
  <c r="BG27" i="5" s="1"/>
  <c r="BG30" i="5" s="1"/>
  <c r="G18" i="5"/>
  <c r="G21" i="5" s="1"/>
  <c r="G24" i="5" s="1"/>
  <c r="G27" i="5" s="1"/>
  <c r="G30" i="5" s="1"/>
  <c r="U18" i="5"/>
  <c r="U21" i="5" s="1"/>
  <c r="U24" i="5" s="1"/>
  <c r="U27" i="5" s="1"/>
  <c r="U30" i="5" s="1"/>
  <c r="AI18" i="5"/>
  <c r="AI21" i="5" s="1"/>
  <c r="AI24" i="5" s="1"/>
  <c r="AI27" i="5" s="1"/>
  <c r="AI30" i="5" s="1"/>
  <c r="BQ18" i="5"/>
  <c r="BQ21" i="5" s="1"/>
  <c r="BQ24" i="5" s="1"/>
  <c r="BQ27" i="5" s="1"/>
  <c r="BQ30" i="5" s="1"/>
  <c r="K18" i="5"/>
  <c r="K21" i="5" s="1"/>
  <c r="K24" i="5" s="1"/>
  <c r="K27" i="5" s="1"/>
  <c r="K30" i="5" s="1"/>
  <c r="AE18" i="5"/>
  <c r="AE21" i="5" s="1"/>
  <c r="AE24" i="5" s="1"/>
  <c r="AE27" i="5" s="1"/>
  <c r="AE30" i="5" s="1"/>
  <c r="AS18" i="5"/>
  <c r="AS21" i="5" s="1"/>
  <c r="AS24" i="5" s="1"/>
  <c r="AS27" i="5" s="1"/>
  <c r="AS30" i="5" s="1"/>
  <c r="BQ9" i="4"/>
  <c r="BQ12" i="4" s="1"/>
  <c r="BQ18" i="4" s="1"/>
  <c r="BS9" i="4"/>
  <c r="BS12" i="4" s="1"/>
  <c r="BS18" i="4" s="1"/>
  <c r="BO9" i="4"/>
  <c r="BO12" i="4" s="1"/>
  <c r="BO18" i="4" s="1"/>
  <c r="BG9" i="4"/>
  <c r="BG12" i="4" s="1"/>
  <c r="BG18" i="4" s="1"/>
  <c r="BG21" i="4" s="1"/>
  <c r="BG24" i="4" s="1"/>
  <c r="BG27" i="4" s="1"/>
  <c r="BG30" i="4" s="1"/>
  <c r="BE9" i="4"/>
  <c r="BE12" i="4" s="1"/>
  <c r="BE18" i="4" s="1"/>
  <c r="BC9" i="4"/>
  <c r="BC12" i="4" s="1"/>
  <c r="BC18" i="4" s="1"/>
  <c r="AU9" i="4"/>
  <c r="AU12" i="4" s="1"/>
  <c r="AU18" i="4" s="1"/>
  <c r="AS9" i="4"/>
  <c r="AS12" i="4" s="1"/>
  <c r="AS18" i="4" s="1"/>
  <c r="AQ9" i="4"/>
  <c r="AQ12" i="4" s="1"/>
  <c r="AQ18" i="4" s="1"/>
  <c r="AE9" i="4"/>
  <c r="AE12" i="4" s="1"/>
  <c r="AE18" i="4" s="1"/>
  <c r="AE21" i="4" s="1"/>
  <c r="AE24" i="4" s="1"/>
  <c r="AE27" i="4" s="1"/>
  <c r="AE30" i="4" s="1"/>
  <c r="AI9" i="4"/>
  <c r="AI12" i="4" s="1"/>
  <c r="AI18" i="4" s="1"/>
  <c r="AG9" i="4"/>
  <c r="AG12" i="4" s="1"/>
  <c r="AG18" i="4" s="1"/>
  <c r="AG21" i="4" s="1"/>
  <c r="AG24" i="4" s="1"/>
  <c r="AG27" i="4" s="1"/>
  <c r="AG30" i="4" s="1"/>
  <c r="S9" i="4"/>
  <c r="S12" i="4" s="1"/>
  <c r="S18" i="4" s="1"/>
  <c r="S21" i="4" s="1"/>
  <c r="S24" i="4" s="1"/>
  <c r="S27" i="4" s="1"/>
  <c r="S30" i="4" s="1"/>
  <c r="U9" i="4"/>
  <c r="U12" i="4" s="1"/>
  <c r="U18" i="4" s="1"/>
  <c r="W9" i="4"/>
  <c r="W12" i="4" s="1"/>
  <c r="W18" i="4" s="1"/>
  <c r="I18" i="4"/>
  <c r="I21" i="4" s="1"/>
  <c r="K18" i="4"/>
  <c r="K21" i="4" s="1"/>
  <c r="H40" i="1"/>
  <c r="J41" i="1" s="1"/>
  <c r="J42" i="1" s="1"/>
  <c r="H36" i="1"/>
  <c r="J37" i="1" s="1"/>
  <c r="J38" i="1" s="1"/>
  <c r="H32" i="1"/>
  <c r="J33" i="1" s="1"/>
  <c r="J34" i="1" s="1"/>
  <c r="H28" i="1"/>
  <c r="J29" i="1" s="1"/>
  <c r="J30" i="1" s="1"/>
  <c r="H24" i="1"/>
  <c r="J25" i="1" s="1"/>
  <c r="J26" i="1" s="1"/>
  <c r="H64" i="1"/>
  <c r="J65" i="1" s="1"/>
  <c r="J66" i="1" s="1"/>
  <c r="H60" i="1"/>
  <c r="J61" i="1" s="1"/>
  <c r="J62" i="1" s="1"/>
  <c r="H56" i="1"/>
  <c r="J57" i="1" s="1"/>
  <c r="J58" i="1" s="1"/>
  <c r="H52" i="1"/>
  <c r="J53" i="1" s="1"/>
  <c r="J54" i="1" s="1"/>
  <c r="H48" i="1"/>
  <c r="J49" i="1" s="1"/>
  <c r="J50" i="1" s="1"/>
  <c r="H44" i="1"/>
  <c r="J45" i="1" s="1"/>
  <c r="J46" i="1" s="1"/>
  <c r="BQ21" i="4" l="1"/>
  <c r="BQ24" i="4" s="1"/>
  <c r="BO21" i="4"/>
  <c r="BO24" i="4" s="1"/>
  <c r="BO27" i="4" s="1"/>
  <c r="BO30" i="4" s="1"/>
  <c r="BC21" i="4"/>
  <c r="BC24" i="4" s="1"/>
  <c r="BE21" i="4"/>
  <c r="BE24" i="4" s="1"/>
  <c r="AS21" i="4"/>
  <c r="AS24" i="4" s="1"/>
  <c r="AQ21" i="4"/>
  <c r="AQ24" i="4" s="1"/>
  <c r="AU21" i="4"/>
  <c r="AU24" i="4" s="1"/>
  <c r="AU27" i="4" s="1"/>
  <c r="AU30" i="4" s="1"/>
  <c r="AI21" i="4"/>
  <c r="AI24" i="4" s="1"/>
  <c r="W21" i="4"/>
  <c r="W24" i="4" s="1"/>
  <c r="W27" i="4" s="1"/>
  <c r="W30" i="4" s="1"/>
  <c r="U21" i="4"/>
  <c r="U24" i="4" s="1"/>
  <c r="BS21" i="4"/>
  <c r="BS24" i="4" s="1"/>
  <c r="BS27" i="4" s="1"/>
  <c r="BS30" i="4" s="1"/>
  <c r="K24" i="4"/>
  <c r="K27" i="4" s="1"/>
  <c r="K30" i="4" s="1"/>
  <c r="I24" i="4"/>
  <c r="I27" i="4" s="1"/>
  <c r="I30" i="4" s="1"/>
  <c r="G30" i="4"/>
  <c r="BQ27" i="4" l="1"/>
  <c r="BQ30" i="4" s="1"/>
  <c r="BE27" i="4"/>
  <c r="BE30" i="4" s="1"/>
  <c r="BC27" i="4"/>
  <c r="BC30" i="4" s="1"/>
  <c r="AQ27" i="4"/>
  <c r="AQ30" i="4" s="1"/>
  <c r="AS27" i="4"/>
  <c r="AS30" i="4" s="1"/>
  <c r="AI27" i="4"/>
  <c r="AI30" i="4" s="1"/>
  <c r="U27" i="4"/>
  <c r="U30" i="4" s="1"/>
</calcChain>
</file>

<file path=xl/sharedStrings.xml><?xml version="1.0" encoding="utf-8"?>
<sst xmlns="http://schemas.openxmlformats.org/spreadsheetml/2006/main" count="236" uniqueCount="56">
  <si>
    <t>KURVA STANDAR TROLOX</t>
  </si>
  <si>
    <t>Konsentrasi (ppm)</t>
  </si>
  <si>
    <t xml:space="preserve">Absorbansi </t>
  </si>
  <si>
    <t>x</t>
  </si>
  <si>
    <t>=</t>
  </si>
  <si>
    <t xml:space="preserve">x </t>
  </si>
  <si>
    <t>+</t>
  </si>
  <si>
    <t>ppm</t>
  </si>
  <si>
    <t>perlakuan</t>
  </si>
  <si>
    <t>berat sampel</t>
  </si>
  <si>
    <t>absorbansi</t>
  </si>
  <si>
    <t>AA</t>
  </si>
  <si>
    <t>no 1</t>
  </si>
  <si>
    <t>no 2</t>
  </si>
  <si>
    <t>no 3</t>
  </si>
  <si>
    <t>no 4</t>
  </si>
  <si>
    <t>no 5</t>
  </si>
  <si>
    <t>no 6</t>
  </si>
  <si>
    <t>no 7</t>
  </si>
  <si>
    <t>no 8</t>
  </si>
  <si>
    <t>no 9</t>
  </si>
  <si>
    <t>no 10</t>
  </si>
  <si>
    <t>no 11</t>
  </si>
  <si>
    <t>no 12</t>
  </si>
  <si>
    <t>0%(1)</t>
  </si>
  <si>
    <t>0%(2)</t>
  </si>
  <si>
    <t>10% (2)</t>
  </si>
  <si>
    <t>20% (1)</t>
  </si>
  <si>
    <t>20% (2)</t>
  </si>
  <si>
    <t>30% (1)</t>
  </si>
  <si>
    <t>10% (1)</t>
  </si>
  <si>
    <t>30% (2)</t>
  </si>
  <si>
    <t>40% (1)</t>
  </si>
  <si>
    <t>40% (2)</t>
  </si>
  <si>
    <t>50% (1)</t>
  </si>
  <si>
    <t>50% (2)</t>
  </si>
  <si>
    <t>Ulangan</t>
  </si>
  <si>
    <t>L</t>
  </si>
  <si>
    <t>a</t>
  </si>
  <si>
    <t>b</t>
  </si>
  <si>
    <t>kode</t>
  </si>
  <si>
    <t>ulangan</t>
  </si>
  <si>
    <t>hasil</t>
  </si>
  <si>
    <t>standar deviasi</t>
  </si>
  <si>
    <t xml:space="preserve"> </t>
  </si>
  <si>
    <t>u1</t>
  </si>
  <si>
    <t>.</t>
  </si>
  <si>
    <t>u2</t>
  </si>
  <si>
    <t>u3</t>
  </si>
  <si>
    <t>Perlakuan</t>
  </si>
  <si>
    <t>Warna L*</t>
  </si>
  <si>
    <t>Warna a*</t>
  </si>
  <si>
    <t>Warna b*</t>
  </si>
  <si>
    <t>Tekstur (N)</t>
  </si>
  <si>
    <t>TPT</t>
  </si>
  <si>
    <t>Antioksidan (ppm)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</si>
</sst>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000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24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6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0" xfId="0" quotePrefix="1" applyFont="1"/>
    <xf numFmtId="164" fontId="0" fillId="0" borderId="0" xfId="0" applyNumberFormat="1"/>
    <xf numFmtId="0" fontId="6" fillId="2" borderId="0" xfId="0" applyFont="1" applyFill="1"/>
    <xf numFmtId="0" fontId="6" fillId="2" borderId="0" xfId="0" quotePrefix="1" applyFont="1" applyFill="1"/>
    <xf numFmtId="0" fontId="6" fillId="3" borderId="0" xfId="0" applyFont="1" applyFill="1"/>
    <xf numFmtId="0" fontId="6" fillId="3" borderId="0" xfId="0" quotePrefix="1" applyFont="1" applyFill="1"/>
    <xf numFmtId="0" fontId="6" fillId="4" borderId="0" xfId="0" applyFont="1" applyFill="1"/>
    <xf numFmtId="0" fontId="6" fillId="4" borderId="0" xfId="0" quotePrefix="1" applyFont="1" applyFill="1"/>
    <xf numFmtId="0" fontId="6" fillId="5" borderId="0" xfId="0" applyFont="1" applyFill="1"/>
    <xf numFmtId="0" fontId="6" fillId="5" borderId="0" xfId="0" quotePrefix="1" applyFont="1" applyFill="1"/>
    <xf numFmtId="0" fontId="6" fillId="6" borderId="0" xfId="0" applyFont="1" applyFill="1"/>
    <xf numFmtId="0" fontId="6" fillId="6" borderId="0" xfId="0" quotePrefix="1" applyFont="1" applyFill="1"/>
    <xf numFmtId="0" fontId="6" fillId="7" borderId="0" xfId="0" applyFont="1" applyFill="1"/>
    <xf numFmtId="0" fontId="6" fillId="7" borderId="0" xfId="0" quotePrefix="1" applyFont="1" applyFill="1"/>
    <xf numFmtId="0" fontId="0" fillId="7" borderId="0" xfId="0" applyFill="1"/>
    <xf numFmtId="0" fontId="6" fillId="8" borderId="0" xfId="0" applyFont="1" applyFill="1"/>
    <xf numFmtId="0" fontId="6" fillId="8" borderId="0" xfId="0" quotePrefix="1" applyFont="1" applyFill="1"/>
    <xf numFmtId="0" fontId="6" fillId="9" borderId="0" xfId="0" applyFont="1" applyFill="1"/>
    <xf numFmtId="0" fontId="6" fillId="9" borderId="0" xfId="0" quotePrefix="1" applyFont="1" applyFill="1"/>
    <xf numFmtId="0" fontId="6" fillId="10" borderId="0" xfId="0" applyFont="1" applyFill="1"/>
    <xf numFmtId="0" fontId="6" fillId="10" borderId="0" xfId="0" quotePrefix="1" applyFont="1" applyFill="1"/>
    <xf numFmtId="9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Alignment="1">
      <alignment vertical="center"/>
    </xf>
    <xf numFmtId="2" fontId="5" fillId="0" borderId="0" xfId="1" applyNumberFormat="1" applyAlignment="1">
      <alignment vertical="center"/>
    </xf>
    <xf numFmtId="2" fontId="9" fillId="0" borderId="2" xfId="1" applyNumberFormat="1" applyFont="1" applyBorder="1" applyAlignment="1">
      <alignment horizontal="center" vertical="center"/>
    </xf>
    <xf numFmtId="2" fontId="10" fillId="0" borderId="2" xfId="1" applyNumberFormat="1" applyFont="1" applyBorder="1" applyAlignment="1">
      <alignment horizontal="center" vertical="center"/>
    </xf>
    <xf numFmtId="2" fontId="5" fillId="0" borderId="0" xfId="1" applyNumberFormat="1" applyAlignment="1">
      <alignment horizontal="right" vertical="center"/>
    </xf>
    <xf numFmtId="2" fontId="10" fillId="0" borderId="3" xfId="1" applyNumberFormat="1" applyFont="1" applyBorder="1" applyAlignment="1">
      <alignment vertical="center"/>
    </xf>
    <xf numFmtId="0" fontId="5" fillId="11" borderId="0" xfId="1" applyFill="1" applyAlignment="1">
      <alignment vertical="center"/>
    </xf>
    <xf numFmtId="2" fontId="4" fillId="0" borderId="0" xfId="1" applyNumberFormat="1" applyFont="1" applyAlignment="1">
      <alignment vertical="center"/>
    </xf>
    <xf numFmtId="9" fontId="0" fillId="0" borderId="0" xfId="0" applyNumberFormat="1"/>
    <xf numFmtId="2" fontId="3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2" fontId="2" fillId="0" borderId="0" xfId="1" applyNumberFormat="1" applyFont="1" applyAlignment="1">
      <alignment horizontal="right" vertical="center"/>
    </xf>
    <xf numFmtId="2" fontId="2" fillId="0" borderId="0" xfId="1" applyNumberFormat="1" applyFont="1" applyAlignment="1">
      <alignment vertical="center"/>
    </xf>
    <xf numFmtId="2" fontId="0" fillId="0" borderId="0" xfId="0" applyNumberFormat="1"/>
    <xf numFmtId="0" fontId="10" fillId="0" borderId="3" xfId="1" applyFont="1" applyBorder="1" applyAlignment="1">
      <alignment vertical="center"/>
    </xf>
    <xf numFmtId="2" fontId="6" fillId="0" borderId="0" xfId="0" applyNumberFormat="1" applyFont="1"/>
    <xf numFmtId="2" fontId="6" fillId="7" borderId="0" xfId="0" applyNumberFormat="1" applyFont="1" applyFill="1"/>
    <xf numFmtId="2" fontId="6" fillId="8" borderId="0" xfId="0" applyNumberFormat="1" applyFont="1" applyFill="1"/>
    <xf numFmtId="2" fontId="6" fillId="6" borderId="0" xfId="0" applyNumberFormat="1" applyFont="1" applyFill="1"/>
    <xf numFmtId="2" fontId="6" fillId="9" borderId="0" xfId="0" applyNumberFormat="1" applyFont="1" applyFill="1"/>
    <xf numFmtId="2" fontId="6" fillId="10" borderId="0" xfId="0" applyNumberFormat="1" applyFont="1" applyFill="1"/>
    <xf numFmtId="2" fontId="6" fillId="5" borderId="0" xfId="0" applyNumberFormat="1" applyFont="1" applyFill="1"/>
    <xf numFmtId="165" fontId="6" fillId="0" borderId="0" xfId="0" applyNumberFormat="1" applyFont="1"/>
    <xf numFmtId="165" fontId="6" fillId="7" borderId="0" xfId="0" applyNumberFormat="1" applyFont="1" applyFill="1"/>
    <xf numFmtId="165" fontId="7" fillId="7" borderId="0" xfId="0" applyNumberFormat="1" applyFont="1" applyFill="1"/>
    <xf numFmtId="165" fontId="6" fillId="8" borderId="0" xfId="0" applyNumberFormat="1" applyFont="1" applyFill="1"/>
    <xf numFmtId="165" fontId="6" fillId="6" borderId="0" xfId="0" applyNumberFormat="1" applyFont="1" applyFill="1"/>
    <xf numFmtId="165" fontId="6" fillId="9" borderId="0" xfId="0" applyNumberFormat="1" applyFont="1" applyFill="1"/>
    <xf numFmtId="165" fontId="6" fillId="10" borderId="0" xfId="0" applyNumberFormat="1" applyFont="1" applyFill="1"/>
    <xf numFmtId="165" fontId="6" fillId="5" borderId="0" xfId="0" applyNumberFormat="1" applyFont="1" applyFill="1"/>
    <xf numFmtId="165" fontId="6" fillId="4" borderId="0" xfId="0" applyNumberFormat="1" applyFont="1" applyFill="1"/>
    <xf numFmtId="165" fontId="6" fillId="3" borderId="0" xfId="0" applyNumberFormat="1" applyFont="1" applyFill="1"/>
    <xf numFmtId="165" fontId="6" fillId="2" borderId="0" xfId="0" applyNumberFormat="1" applyFont="1" applyFill="1"/>
    <xf numFmtId="0" fontId="7" fillId="0" borderId="0" xfId="0" applyFont="1" applyAlignment="1">
      <alignment horizontal="center"/>
    </xf>
    <xf numFmtId="2" fontId="0" fillId="0" borderId="0" xfId="0" applyNumberFormat="1" applyAlignment="1">
      <alignment horizontal="center" vertical="center"/>
    </xf>
    <xf numFmtId="2" fontId="10" fillId="0" borderId="3" xfId="1" applyNumberFormat="1" applyFont="1" applyBorder="1" applyAlignment="1">
      <alignment horizontal="center" vertical="center"/>
    </xf>
    <xf numFmtId="2" fontId="10" fillId="0" borderId="0" xfId="1" applyNumberFormat="1" applyFont="1" applyAlignment="1">
      <alignment horizontal="center" vertical="center"/>
    </xf>
    <xf numFmtId="2" fontId="10" fillId="0" borderId="4" xfId="1" applyNumberFormat="1" applyFont="1" applyBorder="1" applyAlignment="1">
      <alignment horizontal="center" vertical="center"/>
    </xf>
    <xf numFmtId="9" fontId="10" fillId="0" borderId="3" xfId="2" applyFont="1" applyBorder="1" applyAlignment="1">
      <alignment horizontal="center" vertical="center"/>
    </xf>
    <xf numFmtId="9" fontId="10" fillId="0" borderId="0" xfId="2" applyFont="1" applyBorder="1" applyAlignment="1">
      <alignment horizontal="center" vertical="center"/>
    </xf>
    <xf numFmtId="9" fontId="10" fillId="0" borderId="4" xfId="2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 wrapText="1"/>
    </xf>
    <xf numFmtId="9" fontId="10" fillId="0" borderId="0" xfId="3" applyNumberFormat="1" applyFont="1" applyAlignment="1">
      <alignment horizontal="center" vertical="center" wrapText="1"/>
    </xf>
    <xf numFmtId="9" fontId="10" fillId="0" borderId="6" xfId="3" applyNumberFormat="1" applyFont="1" applyBorder="1" applyAlignment="1">
      <alignment horizontal="center" vertical="center" wrapText="1"/>
    </xf>
    <xf numFmtId="2" fontId="10" fillId="0" borderId="0" xfId="3" applyNumberFormat="1" applyFont="1" applyAlignment="1">
      <alignment horizontal="right" vertical="center" wrapText="1"/>
    </xf>
    <xf numFmtId="2" fontId="10" fillId="0" borderId="6" xfId="3" applyNumberFormat="1" applyFont="1" applyBorder="1" applyAlignment="1">
      <alignment horizontal="right" vertical="center" wrapText="1"/>
    </xf>
  </cellXfs>
  <cellStyles count="4">
    <cellStyle name="Normal" xfId="0" builtinId="0"/>
    <cellStyle name="Normal 2" xfId="1" xr:uid="{2F292AF2-A503-4065-8A8F-A0D2A91DF04A}"/>
    <cellStyle name="Normal 3" xfId="3" xr:uid="{FA1B3B43-9CC8-4B23-8134-C14411C8E778}"/>
    <cellStyle name="Percent 2" xfId="2" xr:uid="{0E0D3E45-7A0E-4F47-83A7-B2F51E85CBCA}"/>
  </cellStyles>
  <dxfs count="148"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C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C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C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C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C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C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d-ID"/>
              <a:t>Kurva Standar</a:t>
            </a:r>
            <a:r>
              <a:rPr lang="id-ID" baseline="0"/>
              <a:t> Trolox</a:t>
            </a:r>
            <a:endParaRPr lang="id-ID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7508814523184603"/>
                  <c:y val="-0.55704469233012543"/>
                </c:manualLayout>
              </c:layout>
              <c:numFmt formatCode="General" sourceLinked="0"/>
              <c:spPr>
                <a:solidFill>
                  <a:srgbClr val="FFFF00"/>
                </a:solidFill>
              </c:spPr>
            </c:trendlineLbl>
          </c:trendline>
          <c:xVal>
            <c:numRef>
              <c:f>Antioksidan!$B$5:$B$10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</c:numCache>
            </c:numRef>
          </c:xVal>
          <c:yVal>
            <c:numRef>
              <c:f>Antioksidan!$C$5:$C$10</c:f>
              <c:numCache>
                <c:formatCode>General</c:formatCode>
                <c:ptCount val="6"/>
                <c:pt idx="0">
                  <c:v>0.85399999999999998</c:v>
                </c:pt>
                <c:pt idx="1">
                  <c:v>0.84199999999999997</c:v>
                </c:pt>
                <c:pt idx="2">
                  <c:v>0.77</c:v>
                </c:pt>
                <c:pt idx="3">
                  <c:v>0.66</c:v>
                </c:pt>
                <c:pt idx="4">
                  <c:v>0.50800000000000001</c:v>
                </c:pt>
                <c:pt idx="5">
                  <c:v>0.23899999999999999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A7-41E3-8A51-0C6A72BAD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23904"/>
        <c:axId val="82918016"/>
      </c:scatterChart>
      <c:valAx>
        <c:axId val="8292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Konsentrasi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2918016"/>
        <c:crosses val="autoZero"/>
        <c:crossBetween val="midCat"/>
      </c:valAx>
      <c:valAx>
        <c:axId val="82918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Absorbansi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2923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r>
              <a:rPr lang="en-ID"/>
              <a:t>Grafik Hasil Pengujian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Tekstur!$J$3</c:f>
              <c:strCache>
                <c:ptCount val="1"/>
                <c:pt idx="0">
                  <c:v>Warna L*</c:v>
                </c:pt>
              </c:strCache>
            </c:strRef>
          </c:tx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Tekstur!$I$4:$I$9</c:f>
              <c:numCache>
                <c:formatCode>0%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cat>
          <c:val>
            <c:numRef>
              <c:f>Tekstur!$J$4:$J$9</c:f>
              <c:numCache>
                <c:formatCode>0.00</c:formatCode>
                <c:ptCount val="6"/>
                <c:pt idx="0">
                  <c:v>19.82</c:v>
                </c:pt>
                <c:pt idx="1">
                  <c:v>23.57</c:v>
                </c:pt>
                <c:pt idx="2">
                  <c:v>24.08</c:v>
                </c:pt>
                <c:pt idx="3">
                  <c:v>25.29</c:v>
                </c:pt>
                <c:pt idx="4">
                  <c:v>17.559999999999999</c:v>
                </c:pt>
                <c:pt idx="5">
                  <c:v>17.100000000000001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1A-4CCA-88DF-4107B2B70C10}"/>
            </c:ext>
          </c:extLst>
        </c:ser>
        <c:ser>
          <c:idx val="2"/>
          <c:order val="1"/>
          <c:tx>
            <c:strRef>
              <c:f>Tekstur!$K$3</c:f>
              <c:strCache>
                <c:ptCount val="1"/>
                <c:pt idx="0">
                  <c:v>Warna a*</c:v>
                </c:pt>
              </c:strCache>
            </c:strRef>
          </c:tx>
          <c:spPr>
            <a:solidFill>
              <a:schemeClr val="accent2">
                <a:shade val="82000"/>
              </a:schemeClr>
            </a:solidFill>
            <a:ln>
              <a:noFill/>
            </a:ln>
            <a:effectLst/>
          </c:spPr>
          <c:invertIfNegative val="0"/>
          <c:cat>
            <c:numRef>
              <c:f>Tekstur!$I$4:$I$9</c:f>
              <c:numCache>
                <c:formatCode>0%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cat>
          <c:val>
            <c:numRef>
              <c:f>Tekstur!$K$4:$K$9</c:f>
              <c:numCache>
                <c:formatCode>0.00</c:formatCode>
                <c:ptCount val="6"/>
                <c:pt idx="0">
                  <c:v>38.72</c:v>
                </c:pt>
                <c:pt idx="1">
                  <c:v>40.53</c:v>
                </c:pt>
                <c:pt idx="2">
                  <c:v>41.57</c:v>
                </c:pt>
                <c:pt idx="3">
                  <c:v>41.8</c:v>
                </c:pt>
                <c:pt idx="4">
                  <c:v>33.44</c:v>
                </c:pt>
                <c:pt idx="5">
                  <c:v>32.11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1A-4CCA-88DF-4107B2B70C10}"/>
            </c:ext>
          </c:extLst>
        </c:ser>
        <c:ser>
          <c:idx val="3"/>
          <c:order val="2"/>
          <c:tx>
            <c:strRef>
              <c:f>Tekstur!$L$3</c:f>
              <c:strCache>
                <c:ptCount val="1"/>
                <c:pt idx="0">
                  <c:v>Warna b*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Tekstur!$I$4:$I$9</c:f>
              <c:numCache>
                <c:formatCode>0%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cat>
          <c:val>
            <c:numRef>
              <c:f>Tekstur!$L$4:$L$9</c:f>
              <c:numCache>
                <c:formatCode>0.00</c:formatCode>
                <c:ptCount val="6"/>
                <c:pt idx="0">
                  <c:v>-28.98</c:v>
                </c:pt>
                <c:pt idx="1">
                  <c:v>-34.659999999999997</c:v>
                </c:pt>
                <c:pt idx="2">
                  <c:v>-35.47</c:v>
                </c:pt>
                <c:pt idx="3">
                  <c:v>-40.92</c:v>
                </c:pt>
                <c:pt idx="4">
                  <c:v>-6.49</c:v>
                </c:pt>
                <c:pt idx="5">
                  <c:v>-9.42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1A-4CCA-88DF-4107B2B70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6891232"/>
        <c:axId val="766872992"/>
      </c:barChart>
      <c:lineChart>
        <c:grouping val="standard"/>
        <c:varyColors val="0"/>
        <c:ser>
          <c:idx val="4"/>
          <c:order val="3"/>
          <c:tx>
            <c:strRef>
              <c:f>Tekstur!$M$3</c:f>
              <c:strCache>
                <c:ptCount val="1"/>
                <c:pt idx="0">
                  <c:v>Tekstur (N)</c:v>
                </c:pt>
              </c:strCache>
            </c:strRef>
          </c:tx>
          <c:spPr>
            <a:ln w="28575" cap="rnd">
              <a:solidFill>
                <a:schemeClr val="accent2">
                  <a:tint val="83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83000"/>
                </a:schemeClr>
              </a:solidFill>
              <a:ln w="9525">
                <a:solidFill>
                  <a:schemeClr val="accent2">
                    <a:tint val="83000"/>
                  </a:schemeClr>
                </a:solidFill>
              </a:ln>
              <a:effectLst/>
            </c:spPr>
          </c:marker>
          <c:val>
            <c:numRef>
              <c:f>Tekstur!$M$4:$M$9</c:f>
              <c:numCache>
                <c:formatCode>0.00</c:formatCode>
                <c:ptCount val="6"/>
                <c:pt idx="0">
                  <c:v>4.99</c:v>
                </c:pt>
                <c:pt idx="1">
                  <c:v>9.08</c:v>
                </c:pt>
                <c:pt idx="2">
                  <c:v>11.53</c:v>
                </c:pt>
                <c:pt idx="3">
                  <c:v>18.98</c:v>
                </c:pt>
                <c:pt idx="4">
                  <c:v>24.82</c:v>
                </c:pt>
                <c:pt idx="5">
                  <c:v>50.03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31A-4CCA-88DF-4107B2B70C10}"/>
            </c:ext>
          </c:extLst>
        </c:ser>
        <c:ser>
          <c:idx val="5"/>
          <c:order val="4"/>
          <c:tx>
            <c:strRef>
              <c:f>Tekstur!$N$3</c:f>
              <c:strCache>
                <c:ptCount val="1"/>
                <c:pt idx="0">
                  <c:v>TPT</c:v>
                </c:pt>
              </c:strCache>
            </c:strRef>
          </c:tx>
          <c:spPr>
            <a:ln w="28575" cap="rnd">
              <a:solidFill>
                <a:schemeClr val="accent2">
                  <a:tint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65000"/>
                </a:schemeClr>
              </a:solidFill>
              <a:ln w="9525">
                <a:solidFill>
                  <a:schemeClr val="accent2">
                    <a:tint val="65000"/>
                  </a:schemeClr>
                </a:solidFill>
              </a:ln>
              <a:effectLst/>
            </c:spPr>
          </c:marker>
          <c:val>
            <c:numRef>
              <c:f>Tekstur!$N$4:$N$9</c:f>
              <c:numCache>
                <c:formatCode>0.00</c:formatCode>
                <c:ptCount val="6"/>
                <c:pt idx="0">
                  <c:v>51.33</c:v>
                </c:pt>
                <c:pt idx="1">
                  <c:v>44</c:v>
                </c:pt>
                <c:pt idx="2">
                  <c:v>43.67</c:v>
                </c:pt>
                <c:pt idx="3">
                  <c:v>43.33</c:v>
                </c:pt>
                <c:pt idx="4">
                  <c:v>46.33</c:v>
                </c:pt>
                <c:pt idx="5">
                  <c:v>43.67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31A-4CCA-88DF-4107B2B70C10}"/>
            </c:ext>
          </c:extLst>
        </c:ser>
        <c:ser>
          <c:idx val="6"/>
          <c:order val="5"/>
          <c:tx>
            <c:strRef>
              <c:f>Tekstur!$O$3</c:f>
              <c:strCache>
                <c:ptCount val="1"/>
                <c:pt idx="0">
                  <c:v>Antioksidan (ppm)</c:v>
                </c:pt>
              </c:strCache>
            </c:strRef>
          </c:tx>
          <c:spPr>
            <a:ln w="28575" cap="rnd">
              <a:solidFill>
                <a:schemeClr val="accent2">
                  <a:tint val="4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48000"/>
                </a:schemeClr>
              </a:solidFill>
              <a:ln w="9525">
                <a:solidFill>
                  <a:schemeClr val="accent2">
                    <a:tint val="48000"/>
                  </a:schemeClr>
                </a:solidFill>
              </a:ln>
              <a:effectLst/>
            </c:spPr>
          </c:marker>
          <c:val>
            <c:numRef>
              <c:f>Tekstur!$O$4:$O$9</c:f>
              <c:numCache>
                <c:formatCode>0.00</c:formatCode>
                <c:ptCount val="6"/>
                <c:pt idx="0">
                  <c:v>11.33</c:v>
                </c:pt>
                <c:pt idx="1">
                  <c:v>26.93</c:v>
                </c:pt>
                <c:pt idx="2">
                  <c:v>71.069999999999993</c:v>
                </c:pt>
                <c:pt idx="3">
                  <c:v>86.03</c:v>
                </c:pt>
                <c:pt idx="4">
                  <c:v>161.4</c:v>
                </c:pt>
                <c:pt idx="5">
                  <c:v>169.75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31A-4CCA-88DF-4107B2B70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891232"/>
        <c:axId val="766872992"/>
      </c:lineChart>
      <c:catAx>
        <c:axId val="766891232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oval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en-US"/>
          </a:p>
        </c:txPr>
        <c:crossAx val="766872992"/>
        <c:crosses val="autoZero"/>
        <c:auto val="1"/>
        <c:lblAlgn val="ctr"/>
        <c:lblOffset val="100"/>
        <c:noMultiLvlLbl val="0"/>
      </c:catAx>
      <c:valAx>
        <c:axId val="766872992"/>
        <c:scaling>
          <c:orientation val="minMax"/>
          <c:max val="18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  <a:headEnd type="arrow"/>
            <a:tailEnd type="arrow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en-US"/>
          </a:p>
        </c:txPr>
        <c:crossAx val="766891232"/>
        <c:crossBetween val="between"/>
        <c:majorUnit val="20"/>
        <c:minorUnit val="1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ptos" panose="020B00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'Warna (2)'!$F$40</c:f>
              <c:strCache>
                <c:ptCount val="1"/>
                <c:pt idx="0">
                  <c:v>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'Warna (2)'!$E$41:$E$46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cat>
          <c:val>
            <c:numRef>
              <c:f>'Warna (2)'!$F$41:$F$46</c:f>
              <c:numCache>
                <c:formatCode>0.00</c:formatCode>
                <c:ptCount val="6"/>
                <c:pt idx="0">
                  <c:v>19.8215</c:v>
                </c:pt>
                <c:pt idx="1">
                  <c:v>23.566000000000006</c:v>
                </c:pt>
                <c:pt idx="2">
                  <c:v>24.082500000000003</c:v>
                </c:pt>
                <c:pt idx="3">
                  <c:v>25.287500000000001</c:v>
                </c:pt>
                <c:pt idx="4">
                  <c:v>17.609000000000002</c:v>
                </c:pt>
                <c:pt idx="5">
                  <c:v>17.097999999999999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93-483E-9A5E-6B2CA230CDD5}"/>
            </c:ext>
          </c:extLst>
        </c:ser>
        <c:ser>
          <c:idx val="1"/>
          <c:order val="1"/>
          <c:tx>
            <c:strRef>
              <c:f>'Warna (2)'!$G$40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'Warna (2)'!$E$41:$E$46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cat>
          <c:val>
            <c:numRef>
              <c:f>'Warna (2)'!$G$41:$G$46</c:f>
              <c:numCache>
                <c:formatCode>0.00</c:formatCode>
                <c:ptCount val="6"/>
                <c:pt idx="0">
                  <c:v>38.718000000000004</c:v>
                </c:pt>
                <c:pt idx="1">
                  <c:v>40.353000000000002</c:v>
                </c:pt>
                <c:pt idx="2">
                  <c:v>41.749499999999998</c:v>
                </c:pt>
                <c:pt idx="3">
                  <c:v>41.8</c:v>
                </c:pt>
                <c:pt idx="4">
                  <c:v>33.444000000000003</c:v>
                </c:pt>
                <c:pt idx="5">
                  <c:v>32.110500000000002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93-483E-9A5E-6B2CA230CDD5}"/>
            </c:ext>
          </c:extLst>
        </c:ser>
        <c:ser>
          <c:idx val="2"/>
          <c:order val="2"/>
          <c:tx>
            <c:strRef>
              <c:f>'Warna (2)'!$H$40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'Warna (2)'!$E$41:$E$46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cat>
          <c:val>
            <c:numRef>
              <c:f>'Warna (2)'!$H$41:$H$46</c:f>
              <c:numCache>
                <c:formatCode>0.00</c:formatCode>
                <c:ptCount val="6"/>
                <c:pt idx="0">
                  <c:v>-28.983000000000004</c:v>
                </c:pt>
                <c:pt idx="1">
                  <c:v>-34.659500000000001</c:v>
                </c:pt>
                <c:pt idx="2">
                  <c:v>-35.468500000000006</c:v>
                </c:pt>
                <c:pt idx="3">
                  <c:v>-40.923500000000004</c:v>
                </c:pt>
                <c:pt idx="4">
                  <c:v>-6.4859999999999998</c:v>
                </c:pt>
                <c:pt idx="5">
                  <c:v>-9.4209999999999994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93-483E-9A5E-6B2CA230C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538992"/>
        <c:axId val="582540432"/>
      </c:lineChart>
      <c:catAx>
        <c:axId val="58253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540432"/>
        <c:crosses val="autoZero"/>
        <c:auto val="1"/>
        <c:lblAlgn val="ctr"/>
        <c:lblOffset val="100"/>
        <c:noMultiLvlLbl val="0"/>
      </c:catAx>
      <c:valAx>
        <c:axId val="58254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53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Warna!$F$40</c:f>
              <c:strCache>
                <c:ptCount val="1"/>
                <c:pt idx="0">
                  <c:v>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Warna!$E$41:$E$46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cat>
          <c:val>
            <c:numRef>
              <c:f>Warna!$F$41:$F$46</c:f>
              <c:numCache>
                <c:formatCode>0.00</c:formatCode>
                <c:ptCount val="6"/>
                <c:pt idx="0">
                  <c:v>19.8215</c:v>
                </c:pt>
                <c:pt idx="1">
                  <c:v>23.566000000000006</c:v>
                </c:pt>
                <c:pt idx="2">
                  <c:v>24.082500000000003</c:v>
                </c:pt>
                <c:pt idx="3">
                  <c:v>25.287500000000001</c:v>
                </c:pt>
                <c:pt idx="4">
                  <c:v>19.001999999999999</c:v>
                </c:pt>
                <c:pt idx="5">
                  <c:v>17.097999999999999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F3-4477-A9F7-46114F3206BB}"/>
            </c:ext>
          </c:extLst>
        </c:ser>
        <c:ser>
          <c:idx val="1"/>
          <c:order val="1"/>
          <c:tx>
            <c:strRef>
              <c:f>Warna!$G$40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Warna!$E$41:$E$46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cat>
          <c:val>
            <c:numRef>
              <c:f>Warna!$G$41:$G$46</c:f>
              <c:numCache>
                <c:formatCode>0.00</c:formatCode>
                <c:ptCount val="6"/>
                <c:pt idx="0">
                  <c:v>38.718000000000004</c:v>
                </c:pt>
                <c:pt idx="1">
                  <c:v>40.353000000000002</c:v>
                </c:pt>
                <c:pt idx="2">
                  <c:v>41.749499999999998</c:v>
                </c:pt>
                <c:pt idx="3">
                  <c:v>41.8</c:v>
                </c:pt>
                <c:pt idx="4">
                  <c:v>33.105499999999992</c:v>
                </c:pt>
                <c:pt idx="5">
                  <c:v>32.110500000000002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F3-4477-A9F7-46114F3206BB}"/>
            </c:ext>
          </c:extLst>
        </c:ser>
        <c:ser>
          <c:idx val="2"/>
          <c:order val="2"/>
          <c:tx>
            <c:strRef>
              <c:f>Warna!$H$40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Warna!$E$41:$E$46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cat>
          <c:val>
            <c:numRef>
              <c:f>Warna!$H$41:$H$46</c:f>
              <c:numCache>
                <c:formatCode>0.00</c:formatCode>
                <c:ptCount val="6"/>
                <c:pt idx="0">
                  <c:v>-28.983000000000004</c:v>
                </c:pt>
                <c:pt idx="1">
                  <c:v>-34.740526315789481</c:v>
                </c:pt>
                <c:pt idx="2">
                  <c:v>-35.468500000000006</c:v>
                </c:pt>
                <c:pt idx="3">
                  <c:v>-40.923500000000004</c:v>
                </c:pt>
                <c:pt idx="4">
                  <c:v>-7.5795000000000003</c:v>
                </c:pt>
                <c:pt idx="5">
                  <c:v>-9.4209999999999994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F3-4477-A9F7-46114F320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538992"/>
        <c:axId val="582540432"/>
      </c:lineChart>
      <c:catAx>
        <c:axId val="58253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540432"/>
        <c:crosses val="autoZero"/>
        <c:auto val="1"/>
        <c:lblAlgn val="ctr"/>
        <c:lblOffset val="100"/>
        <c:noMultiLvlLbl val="0"/>
      </c:catAx>
      <c:valAx>
        <c:axId val="58254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53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1</xdr:row>
      <xdr:rowOff>42862</xdr:rowOff>
    </xdr:from>
    <xdr:to>
      <xdr:col>13</xdr:col>
      <xdr:colOff>66674</xdr:colOff>
      <xdr:row>14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304800</xdr:colOff>
      <xdr:row>1</xdr:row>
      <xdr:rowOff>9525</xdr:rowOff>
    </xdr:from>
    <xdr:to>
      <xdr:col>24</xdr:col>
      <xdr:colOff>341631</xdr:colOff>
      <xdr:row>32</xdr:row>
      <xdr:rowOff>29632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5D76DB2-961F-4069-A031-C1F34DD66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63225" y="209550"/>
          <a:ext cx="5523231" cy="6220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514349</xdr:colOff>
      <xdr:row>10</xdr:row>
      <xdr:rowOff>166686</xdr:rowOff>
    </xdr:from>
    <xdr:to>
      <xdr:col>19</xdr:col>
      <xdr:colOff>361950</xdr:colOff>
      <xdr:row>41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AD16FA-AB46-279E-30E6-3445E1E90A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32</xdr:row>
      <xdr:rowOff>123825</xdr:rowOff>
    </xdr:from>
    <xdr:to>
      <xdr:col>10</xdr:col>
      <xdr:colOff>368270</xdr:colOff>
      <xdr:row>37</xdr:row>
      <xdr:rowOff>20474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513BE5-A76D-4E4A-BE37-3E0827621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2465" y="6402705"/>
          <a:ext cx="6530945" cy="811049"/>
        </a:xfrm>
        <a:prstGeom prst="rect">
          <a:avLst/>
        </a:prstGeom>
      </xdr:spPr>
    </xdr:pic>
    <xdr:clientData/>
  </xdr:twoCellAnchor>
  <xdr:twoCellAnchor>
    <xdr:from>
      <xdr:col>10</xdr:col>
      <xdr:colOff>237565</xdr:colOff>
      <xdr:row>37</xdr:row>
      <xdr:rowOff>17930</xdr:rowOff>
    </xdr:from>
    <xdr:to>
      <xdr:col>17</xdr:col>
      <xdr:colOff>363071</xdr:colOff>
      <xdr:row>52</xdr:row>
      <xdr:rowOff>71718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0651B2-A9D2-478D-87A8-B476FEB771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32</xdr:row>
      <xdr:rowOff>123825</xdr:rowOff>
    </xdr:from>
    <xdr:to>
      <xdr:col>10</xdr:col>
      <xdr:colOff>368270</xdr:colOff>
      <xdr:row>37</xdr:row>
      <xdr:rowOff>20474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9129AF6-71D8-4179-974F-B1E086C5F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5" y="6638925"/>
          <a:ext cx="6366779" cy="849149"/>
        </a:xfrm>
        <a:prstGeom prst="rect">
          <a:avLst/>
        </a:prstGeom>
      </xdr:spPr>
    </xdr:pic>
    <xdr:clientData/>
  </xdr:twoCellAnchor>
  <xdr:twoCellAnchor>
    <xdr:from>
      <xdr:col>10</xdr:col>
      <xdr:colOff>237565</xdr:colOff>
      <xdr:row>37</xdr:row>
      <xdr:rowOff>17930</xdr:rowOff>
    </xdr:from>
    <xdr:to>
      <xdr:col>17</xdr:col>
      <xdr:colOff>363071</xdr:colOff>
      <xdr:row>52</xdr:row>
      <xdr:rowOff>71718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1253BC-ECB5-72F4-8F57-317748C6B0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102"/>
  <sheetViews>
    <sheetView topLeftCell="A63" workbookViewId="0">
      <selection activeCell="O20" sqref="O20"/>
    </sheetView>
  </sheetViews>
  <sheetFormatPr defaultColWidth="9.140625" defaultRowHeight="15.75" x14ac:dyDescent="0.25"/>
  <cols>
    <col min="1" max="1" width="9.140625" style="1"/>
    <col min="2" max="2" width="18.5703125" style="1" customWidth="1"/>
    <col min="3" max="3" width="16" style="1" customWidth="1"/>
    <col min="4" max="9" width="9.140625" style="1"/>
    <col min="10" max="10" width="9.5703125" style="49" bestFit="1" customWidth="1"/>
    <col min="11" max="16384" width="9.140625" style="1"/>
  </cols>
  <sheetData>
    <row r="2" spans="2:3" x14ac:dyDescent="0.25">
      <c r="B2" s="60" t="s">
        <v>0</v>
      </c>
      <c r="C2" s="60"/>
    </row>
    <row r="4" spans="2:3" ht="15.75" customHeight="1" x14ac:dyDescent="0.25">
      <c r="B4" s="2" t="s">
        <v>1</v>
      </c>
      <c r="C4" s="2" t="s">
        <v>2</v>
      </c>
    </row>
    <row r="5" spans="2:3" x14ac:dyDescent="0.25">
      <c r="B5" s="3">
        <v>0</v>
      </c>
      <c r="C5" s="3">
        <v>0.85399999999999998</v>
      </c>
    </row>
    <row r="6" spans="2:3" x14ac:dyDescent="0.25">
      <c r="B6" s="3">
        <v>50</v>
      </c>
      <c r="C6" s="3">
        <v>0.84199999999999997</v>
      </c>
    </row>
    <row r="7" spans="2:3" x14ac:dyDescent="0.25">
      <c r="B7" s="3">
        <v>100</v>
      </c>
      <c r="C7" s="3">
        <v>0.77</v>
      </c>
    </row>
    <row r="8" spans="2:3" x14ac:dyDescent="0.25">
      <c r="B8" s="3">
        <v>150</v>
      </c>
      <c r="C8" s="3">
        <v>0.66</v>
      </c>
    </row>
    <row r="9" spans="2:3" x14ac:dyDescent="0.25">
      <c r="B9" s="3">
        <v>200</v>
      </c>
      <c r="C9" s="3">
        <v>0.50800000000000001</v>
      </c>
    </row>
    <row r="10" spans="2:3" x14ac:dyDescent="0.25">
      <c r="B10" s="3">
        <v>250</v>
      </c>
      <c r="C10" s="3">
        <v>0.23899999999999999</v>
      </c>
    </row>
    <row r="17" spans="2:15" x14ac:dyDescent="0.25">
      <c r="B17" t="s">
        <v>8</v>
      </c>
      <c r="C17" t="s">
        <v>9</v>
      </c>
      <c r="D17" t="s">
        <v>10</v>
      </c>
    </row>
    <row r="18" spans="2:15" x14ac:dyDescent="0.25">
      <c r="B18" t="s">
        <v>24</v>
      </c>
      <c r="C18" s="5">
        <v>1.0039</v>
      </c>
      <c r="D18">
        <v>0.93600000000000005</v>
      </c>
      <c r="F18" s="4"/>
    </row>
    <row r="19" spans="2:15" x14ac:dyDescent="0.25">
      <c r="B19" t="s">
        <v>25</v>
      </c>
      <c r="C19" s="5">
        <v>1.0039</v>
      </c>
      <c r="D19">
        <v>0.93500000000000005</v>
      </c>
      <c r="F19" s="4"/>
      <c r="G19" s="16" t="s">
        <v>12</v>
      </c>
      <c r="H19" s="16"/>
      <c r="I19" s="17" t="s">
        <v>4</v>
      </c>
      <c r="J19" s="50">
        <v>-2.3999999999999998E-3</v>
      </c>
      <c r="K19" s="16" t="s">
        <v>5</v>
      </c>
      <c r="L19" s="17" t="s">
        <v>6</v>
      </c>
      <c r="M19" s="16">
        <v>0.9446</v>
      </c>
      <c r="N19" s="42">
        <f>AVERAGE(J22,J26)</f>
        <v>11.330809841617619</v>
      </c>
      <c r="O19" s="42">
        <f>STDEV(J22,J26)</f>
        <v>0.88044972256518306</v>
      </c>
    </row>
    <row r="20" spans="2:15" x14ac:dyDescent="0.25">
      <c r="B20" t="s">
        <v>30</v>
      </c>
      <c r="C20">
        <v>1.0025999999999999</v>
      </c>
      <c r="D20">
        <v>0.92100000000000004</v>
      </c>
      <c r="F20" s="4"/>
      <c r="G20" s="16"/>
      <c r="H20" s="16">
        <f>D18</f>
        <v>0.93600000000000005</v>
      </c>
      <c r="I20" s="17" t="s">
        <v>4</v>
      </c>
      <c r="J20" s="50">
        <v>-2.3999999999999998E-3</v>
      </c>
      <c r="K20" s="16" t="s">
        <v>5</v>
      </c>
      <c r="L20" s="17" t="s">
        <v>6</v>
      </c>
      <c r="M20" s="16">
        <v>0.9446</v>
      </c>
    </row>
    <row r="21" spans="2:15" x14ac:dyDescent="0.25">
      <c r="B21" t="s">
        <v>26</v>
      </c>
      <c r="C21">
        <v>1.0025999999999999</v>
      </c>
      <c r="D21">
        <v>0.92500000000000004</v>
      </c>
      <c r="F21"/>
      <c r="G21" s="18"/>
      <c r="H21" s="16" t="s">
        <v>3</v>
      </c>
      <c r="I21" s="17" t="s">
        <v>4</v>
      </c>
      <c r="J21" s="51">
        <f>((H20-M20)/J20)</f>
        <v>3.5833333333333091</v>
      </c>
      <c r="K21" s="16"/>
      <c r="L21" s="18"/>
      <c r="M21" s="18"/>
    </row>
    <row r="22" spans="2:15" x14ac:dyDescent="0.25">
      <c r="B22" t="s">
        <v>27</v>
      </c>
      <c r="C22">
        <v>1.0043</v>
      </c>
      <c r="D22">
        <v>0.88800000000000001</v>
      </c>
      <c r="G22" s="16"/>
      <c r="H22" s="16" t="s">
        <v>11</v>
      </c>
      <c r="I22" s="16" t="s">
        <v>4</v>
      </c>
      <c r="J22" s="43">
        <f>((J21*0.15*20)/C18)</f>
        <v>10.708237872297962</v>
      </c>
      <c r="K22" s="16" t="s">
        <v>7</v>
      </c>
      <c r="L22" s="16"/>
      <c r="M22" s="16"/>
    </row>
    <row r="23" spans="2:15" x14ac:dyDescent="0.25">
      <c r="B23" t="s">
        <v>28</v>
      </c>
      <c r="C23">
        <v>1.0043</v>
      </c>
      <c r="D23">
        <v>0.88700000000000001</v>
      </c>
      <c r="G23" s="16" t="s">
        <v>13</v>
      </c>
      <c r="H23" s="16"/>
      <c r="I23" s="16" t="s">
        <v>4</v>
      </c>
      <c r="J23" s="50">
        <v>-2.3999999999999998E-3</v>
      </c>
      <c r="K23" s="16" t="s">
        <v>5</v>
      </c>
      <c r="L23" s="17" t="s">
        <v>6</v>
      </c>
      <c r="M23" s="16">
        <v>0.9446</v>
      </c>
    </row>
    <row r="24" spans="2:15" x14ac:dyDescent="0.25">
      <c r="B24" t="s">
        <v>29</v>
      </c>
      <c r="C24">
        <v>1.004</v>
      </c>
      <c r="D24">
        <v>0.873</v>
      </c>
      <c r="G24" s="16"/>
      <c r="H24" s="16">
        <f>D19</f>
        <v>0.93500000000000005</v>
      </c>
      <c r="I24" s="16" t="s">
        <v>4</v>
      </c>
      <c r="J24" s="50">
        <v>-2.3999999999999998E-3</v>
      </c>
      <c r="K24" s="16" t="s">
        <v>5</v>
      </c>
      <c r="L24" s="17" t="s">
        <v>6</v>
      </c>
      <c r="M24" s="16">
        <v>0.9446</v>
      </c>
    </row>
    <row r="25" spans="2:15" x14ac:dyDescent="0.25">
      <c r="B25" t="s">
        <v>31</v>
      </c>
      <c r="C25">
        <v>1.004</v>
      </c>
      <c r="D25">
        <v>0.878</v>
      </c>
      <c r="G25" s="16"/>
      <c r="H25" s="16"/>
      <c r="I25" s="16" t="s">
        <v>4</v>
      </c>
      <c r="J25" s="50">
        <f>((H24-M24)/J24)</f>
        <v>3.999999999999976</v>
      </c>
      <c r="K25" s="16"/>
      <c r="L25" s="16"/>
      <c r="M25" s="16"/>
    </row>
    <row r="26" spans="2:15" x14ac:dyDescent="0.25">
      <c r="B26" t="s">
        <v>32</v>
      </c>
      <c r="C26">
        <v>1.0037</v>
      </c>
      <c r="D26">
        <v>0.81599999999999995</v>
      </c>
      <c r="G26" s="16"/>
      <c r="H26" s="16" t="s">
        <v>11</v>
      </c>
      <c r="I26" s="16" t="s">
        <v>4</v>
      </c>
      <c r="J26" s="43">
        <f>((J25*0.15*20)/C19)</f>
        <v>11.953381810937273</v>
      </c>
      <c r="K26" s="16" t="s">
        <v>7</v>
      </c>
      <c r="L26" s="16"/>
      <c r="M26" s="16"/>
    </row>
    <row r="27" spans="2:15" x14ac:dyDescent="0.25">
      <c r="B27" t="s">
        <v>33</v>
      </c>
      <c r="C27">
        <v>1.0037</v>
      </c>
      <c r="D27">
        <v>0.81399999999999995</v>
      </c>
      <c r="G27" s="19" t="s">
        <v>14</v>
      </c>
      <c r="H27" s="19"/>
      <c r="I27" s="19" t="s">
        <v>4</v>
      </c>
      <c r="J27" s="52">
        <v>-2.3999999999999998E-3</v>
      </c>
      <c r="K27" s="19" t="s">
        <v>5</v>
      </c>
      <c r="L27" s="20" t="s">
        <v>6</v>
      </c>
      <c r="M27" s="19">
        <v>0.9446</v>
      </c>
      <c r="N27" s="42">
        <f>AVERAGE(J30,J34)</f>
        <v>26.929982046678582</v>
      </c>
      <c r="O27" s="42">
        <f>STDEV(J30,J34)</f>
        <v>3.5263653560071213</v>
      </c>
    </row>
    <row r="28" spans="2:15" x14ac:dyDescent="0.25">
      <c r="B28" t="s">
        <v>34</v>
      </c>
      <c r="C28">
        <v>1.0022</v>
      </c>
      <c r="D28">
        <v>0.80800000000000005</v>
      </c>
      <c r="G28" s="19"/>
      <c r="H28" s="19">
        <f>D20</f>
        <v>0.92100000000000004</v>
      </c>
      <c r="I28" s="19" t="s">
        <v>4</v>
      </c>
      <c r="J28" s="52">
        <v>-2.3999999999999998E-3</v>
      </c>
      <c r="K28" s="19" t="s">
        <v>5</v>
      </c>
      <c r="L28" s="20" t="s">
        <v>6</v>
      </c>
      <c r="M28" s="19">
        <v>0.9446</v>
      </c>
    </row>
    <row r="29" spans="2:15" x14ac:dyDescent="0.25">
      <c r="B29" t="s">
        <v>35</v>
      </c>
      <c r="C29">
        <v>1.0022</v>
      </c>
      <c r="D29">
        <v>0.80900000000000005</v>
      </c>
      <c r="G29" s="19"/>
      <c r="H29" s="19"/>
      <c r="I29" s="19" t="s">
        <v>4</v>
      </c>
      <c r="J29" s="52">
        <f>((H28-M28)/J28)</f>
        <v>9.8333333333333144</v>
      </c>
      <c r="K29" s="19"/>
      <c r="L29" s="19"/>
      <c r="M29" s="19"/>
    </row>
    <row r="30" spans="2:15" x14ac:dyDescent="0.25">
      <c r="B30"/>
      <c r="C30"/>
      <c r="D30"/>
      <c r="G30" s="19"/>
      <c r="H30" s="19" t="s">
        <v>11</v>
      </c>
      <c r="I30" s="19" t="s">
        <v>4</v>
      </c>
      <c r="J30" s="44">
        <f>((J29*0.15*20)/C20)</f>
        <v>29.423498902852529</v>
      </c>
      <c r="K30" s="19" t="s">
        <v>7</v>
      </c>
      <c r="L30" s="19"/>
      <c r="M30" s="19"/>
    </row>
    <row r="31" spans="2:15" x14ac:dyDescent="0.25">
      <c r="B31"/>
      <c r="C31"/>
      <c r="D31"/>
      <c r="G31" s="19" t="s">
        <v>15</v>
      </c>
      <c r="H31" s="19"/>
      <c r="I31" s="19" t="s">
        <v>4</v>
      </c>
      <c r="J31" s="52">
        <v>-2.3999999999999998E-3</v>
      </c>
      <c r="K31" s="19" t="s">
        <v>5</v>
      </c>
      <c r="L31" s="20" t="s">
        <v>6</v>
      </c>
      <c r="M31" s="19">
        <v>0.9446</v>
      </c>
    </row>
    <row r="32" spans="2:15" x14ac:dyDescent="0.25">
      <c r="B32"/>
      <c r="C32"/>
      <c r="D32"/>
      <c r="G32" s="19"/>
      <c r="H32" s="19">
        <f>D21</f>
        <v>0.92500000000000004</v>
      </c>
      <c r="I32" s="19" t="s">
        <v>4</v>
      </c>
      <c r="J32" s="52">
        <v>-2.3999999999999998E-3</v>
      </c>
      <c r="K32" s="19" t="s">
        <v>5</v>
      </c>
      <c r="L32" s="20" t="s">
        <v>6</v>
      </c>
      <c r="M32" s="19">
        <v>0.9446</v>
      </c>
    </row>
    <row r="33" spans="2:15" x14ac:dyDescent="0.25">
      <c r="B33"/>
      <c r="C33"/>
      <c r="D33"/>
      <c r="G33" s="19"/>
      <c r="H33" s="19"/>
      <c r="I33" s="19" t="s">
        <v>4</v>
      </c>
      <c r="J33" s="52">
        <f>((H32-M32)/J32)</f>
        <v>8.1666666666666465</v>
      </c>
      <c r="K33" s="19"/>
      <c r="L33" s="19"/>
      <c r="M33" s="19"/>
    </row>
    <row r="34" spans="2:15" x14ac:dyDescent="0.25">
      <c r="B34"/>
      <c r="C34"/>
      <c r="D34"/>
      <c r="G34" s="19"/>
      <c r="H34" s="19" t="s">
        <v>11</v>
      </c>
      <c r="I34" s="19" t="s">
        <v>4</v>
      </c>
      <c r="J34" s="44">
        <f>((J33*0.15*20)/C21)</f>
        <v>24.436465190504631</v>
      </c>
      <c r="K34" s="19" t="s">
        <v>7</v>
      </c>
      <c r="L34" s="19"/>
      <c r="M34" s="19"/>
    </row>
    <row r="35" spans="2:15" x14ac:dyDescent="0.25">
      <c r="B35"/>
      <c r="C35"/>
      <c r="D35"/>
      <c r="G35" s="14" t="s">
        <v>16</v>
      </c>
      <c r="H35" s="14"/>
      <c r="I35" s="14" t="s">
        <v>4</v>
      </c>
      <c r="J35" s="53">
        <v>-2.3999999999999998E-3</v>
      </c>
      <c r="K35" s="14" t="s">
        <v>5</v>
      </c>
      <c r="L35" s="15" t="s">
        <v>6</v>
      </c>
      <c r="M35" s="14">
        <v>0.9446</v>
      </c>
      <c r="N35" s="42">
        <f>AVERAGE(J38,J42)</f>
        <v>71.069401573235069</v>
      </c>
      <c r="O35" s="42">
        <f>STDEV(J38,J42)</f>
        <v>0.88009905056575655</v>
      </c>
    </row>
    <row r="36" spans="2:15" x14ac:dyDescent="0.25">
      <c r="B36"/>
      <c r="C36"/>
      <c r="D36"/>
      <c r="G36" s="14"/>
      <c r="H36" s="14">
        <f>D22</f>
        <v>0.88800000000000001</v>
      </c>
      <c r="I36" s="14" t="s">
        <v>4</v>
      </c>
      <c r="J36" s="53">
        <v>-2.3999999999999998E-3</v>
      </c>
      <c r="K36" s="14" t="s">
        <v>5</v>
      </c>
      <c r="L36" s="15" t="s">
        <v>6</v>
      </c>
      <c r="M36" s="14">
        <v>0.9446</v>
      </c>
    </row>
    <row r="37" spans="2:15" x14ac:dyDescent="0.25">
      <c r="B37"/>
      <c r="C37"/>
      <c r="D37"/>
      <c r="G37" s="14"/>
      <c r="H37" s="14"/>
      <c r="I37" s="14" t="s">
        <v>4</v>
      </c>
      <c r="J37" s="53">
        <f>((H36-M36)/J36)</f>
        <v>23.583333333333329</v>
      </c>
      <c r="K37" s="14"/>
      <c r="L37" s="14"/>
      <c r="M37" s="14"/>
    </row>
    <row r="38" spans="2:15" x14ac:dyDescent="0.25">
      <c r="B38"/>
      <c r="C38"/>
      <c r="D38"/>
      <c r="G38" s="14"/>
      <c r="H38" s="14" t="s">
        <v>11</v>
      </c>
      <c r="I38" s="14" t="s">
        <v>4</v>
      </c>
      <c r="J38" s="45">
        <f>((J37*0.15*20)/C22)</f>
        <v>70.447077566464188</v>
      </c>
      <c r="K38" s="14" t="s">
        <v>7</v>
      </c>
      <c r="L38" s="14"/>
      <c r="M38" s="14"/>
    </row>
    <row r="39" spans="2:15" x14ac:dyDescent="0.25">
      <c r="G39" s="14" t="s">
        <v>17</v>
      </c>
      <c r="H39" s="14"/>
      <c r="I39" s="14" t="s">
        <v>4</v>
      </c>
      <c r="J39" s="53">
        <v>-2.3999999999999998E-3</v>
      </c>
      <c r="K39" s="14" t="s">
        <v>5</v>
      </c>
      <c r="L39" s="15" t="s">
        <v>6</v>
      </c>
      <c r="M39" s="14">
        <v>0.9446</v>
      </c>
    </row>
    <row r="40" spans="2:15" x14ac:dyDescent="0.25">
      <c r="G40" s="14"/>
      <c r="H40" s="14">
        <f>D23</f>
        <v>0.88700000000000001</v>
      </c>
      <c r="I40" s="14" t="s">
        <v>4</v>
      </c>
      <c r="J40" s="53">
        <v>-2.3999999999999998E-3</v>
      </c>
      <c r="K40" s="14" t="s">
        <v>5</v>
      </c>
      <c r="L40" s="15" t="s">
        <v>6</v>
      </c>
      <c r="M40" s="14">
        <v>0.9446</v>
      </c>
    </row>
    <row r="41" spans="2:15" x14ac:dyDescent="0.25">
      <c r="G41" s="14"/>
      <c r="H41" s="14"/>
      <c r="I41" s="14" t="s">
        <v>4</v>
      </c>
      <c r="J41" s="53">
        <f>((H40-M40)/J40)</f>
        <v>23.999999999999996</v>
      </c>
      <c r="K41" s="14"/>
      <c r="L41" s="14"/>
      <c r="M41" s="14"/>
    </row>
    <row r="42" spans="2:15" x14ac:dyDescent="0.25">
      <c r="G42" s="14"/>
      <c r="H42" s="14" t="s">
        <v>11</v>
      </c>
      <c r="I42" s="14" t="s">
        <v>4</v>
      </c>
      <c r="J42" s="45">
        <f>((J41*0.15*20)/C23)</f>
        <v>71.691725580005965</v>
      </c>
      <c r="K42" s="14" t="s">
        <v>7</v>
      </c>
      <c r="L42" s="14"/>
      <c r="M42" s="14"/>
    </row>
    <row r="43" spans="2:15" x14ac:dyDescent="0.25">
      <c r="G43" s="21" t="s">
        <v>18</v>
      </c>
      <c r="H43" s="21"/>
      <c r="I43" s="21" t="s">
        <v>4</v>
      </c>
      <c r="J43" s="54">
        <v>-2.3999999999999998E-3</v>
      </c>
      <c r="K43" s="21" t="s">
        <v>5</v>
      </c>
      <c r="L43" s="22" t="s">
        <v>6</v>
      </c>
      <c r="M43" s="21">
        <v>0.9446</v>
      </c>
      <c r="N43" s="42">
        <f>AVERAGE(J46,J50)</f>
        <v>86.030876494023914</v>
      </c>
      <c r="O43" s="42">
        <f>STDEV(J46,J50)</f>
        <v>4.4018101418485385</v>
      </c>
    </row>
    <row r="44" spans="2:15" x14ac:dyDescent="0.25">
      <c r="G44" s="21"/>
      <c r="H44" s="21">
        <f>D24</f>
        <v>0.873</v>
      </c>
      <c r="I44" s="21" t="s">
        <v>4</v>
      </c>
      <c r="J44" s="54">
        <v>-2.3999999999999998E-3</v>
      </c>
      <c r="K44" s="21" t="s">
        <v>5</v>
      </c>
      <c r="L44" s="22" t="s">
        <v>6</v>
      </c>
      <c r="M44" s="21">
        <v>0.9446</v>
      </c>
    </row>
    <row r="45" spans="2:15" x14ac:dyDescent="0.25">
      <c r="G45" s="21"/>
      <c r="H45" s="21"/>
      <c r="I45" s="21" t="s">
        <v>4</v>
      </c>
      <c r="J45" s="54">
        <f>((H44-M44)/J44)</f>
        <v>29.833333333333336</v>
      </c>
      <c r="K45" s="21"/>
      <c r="L45" s="21"/>
      <c r="M45" s="21"/>
    </row>
    <row r="46" spans="2:15" x14ac:dyDescent="0.25">
      <c r="G46" s="21"/>
      <c r="H46" s="21" t="s">
        <v>11</v>
      </c>
      <c r="I46" s="21" t="s">
        <v>4</v>
      </c>
      <c r="J46" s="46">
        <f>((J45*0.15*20)/C24)</f>
        <v>89.143426294820728</v>
      </c>
      <c r="K46" s="21" t="s">
        <v>7</v>
      </c>
      <c r="L46" s="21"/>
      <c r="M46" s="21"/>
    </row>
    <row r="47" spans="2:15" x14ac:dyDescent="0.25">
      <c r="G47" s="21" t="s">
        <v>19</v>
      </c>
      <c r="H47" s="21"/>
      <c r="I47" s="21" t="s">
        <v>4</v>
      </c>
      <c r="J47" s="54">
        <v>-2.3999999999999998E-3</v>
      </c>
      <c r="K47" s="21" t="s">
        <v>5</v>
      </c>
      <c r="L47" s="22" t="s">
        <v>6</v>
      </c>
      <c r="M47" s="21">
        <v>0.9446</v>
      </c>
    </row>
    <row r="48" spans="2:15" x14ac:dyDescent="0.25">
      <c r="G48" s="21"/>
      <c r="H48" s="21">
        <f>D25</f>
        <v>0.878</v>
      </c>
      <c r="I48" s="21" t="s">
        <v>4</v>
      </c>
      <c r="J48" s="54">
        <v>-2.3999999999999998E-3</v>
      </c>
      <c r="K48" s="21" t="s">
        <v>5</v>
      </c>
      <c r="L48" s="22" t="s">
        <v>6</v>
      </c>
      <c r="M48" s="21">
        <v>0.9446</v>
      </c>
    </row>
    <row r="49" spans="7:15" x14ac:dyDescent="0.25">
      <c r="G49" s="21"/>
      <c r="H49" s="21"/>
      <c r="I49" s="21" t="s">
        <v>4</v>
      </c>
      <c r="J49" s="54">
        <f>((H48-M48)/J48)</f>
        <v>27.75</v>
      </c>
      <c r="K49" s="21"/>
      <c r="L49" s="21"/>
      <c r="M49" s="21"/>
    </row>
    <row r="50" spans="7:15" x14ac:dyDescent="0.25">
      <c r="G50" s="21"/>
      <c r="H50" s="21" t="s">
        <v>11</v>
      </c>
      <c r="I50" s="21" t="s">
        <v>4</v>
      </c>
      <c r="J50" s="46">
        <f>((J49*0.15*20)/C25)</f>
        <v>82.918326693227087</v>
      </c>
      <c r="K50" s="21" t="s">
        <v>7</v>
      </c>
      <c r="L50" s="21"/>
      <c r="M50" s="21"/>
    </row>
    <row r="51" spans="7:15" x14ac:dyDescent="0.25">
      <c r="G51" s="23" t="s">
        <v>20</v>
      </c>
      <c r="H51" s="23"/>
      <c r="I51" s="23" t="s">
        <v>4</v>
      </c>
      <c r="J51" s="55">
        <v>-2.3999999999999998E-3</v>
      </c>
      <c r="K51" s="23" t="s">
        <v>5</v>
      </c>
      <c r="L51" s="24" t="s">
        <v>6</v>
      </c>
      <c r="M51" s="23">
        <v>0.9446</v>
      </c>
      <c r="N51" s="42">
        <f>AVERAGE(J54,J58)</f>
        <v>161.40280960446353</v>
      </c>
      <c r="O51" s="42">
        <f>STDEV(J54,J58)</f>
        <v>1.7612503267573754</v>
      </c>
    </row>
    <row r="52" spans="7:15" x14ac:dyDescent="0.25">
      <c r="G52" s="23"/>
      <c r="H52" s="23">
        <f>D26</f>
        <v>0.81599999999999995</v>
      </c>
      <c r="I52" s="23" t="s">
        <v>4</v>
      </c>
      <c r="J52" s="55">
        <v>-2.3999999999999998E-3</v>
      </c>
      <c r="K52" s="23" t="s">
        <v>5</v>
      </c>
      <c r="L52" s="24" t="s">
        <v>6</v>
      </c>
      <c r="M52" s="23">
        <v>0.9446</v>
      </c>
    </row>
    <row r="53" spans="7:15" x14ac:dyDescent="0.25">
      <c r="G53" s="23"/>
      <c r="H53" s="23"/>
      <c r="I53" s="23" t="s">
        <v>4</v>
      </c>
      <c r="J53" s="55">
        <f>((H52-M52)/J52)</f>
        <v>53.583333333333357</v>
      </c>
      <c r="K53" s="23"/>
      <c r="L53" s="23"/>
      <c r="M53" s="23"/>
    </row>
    <row r="54" spans="7:15" x14ac:dyDescent="0.25">
      <c r="G54" s="23"/>
      <c r="H54" s="23" t="s">
        <v>11</v>
      </c>
      <c r="I54" s="23" t="s">
        <v>4</v>
      </c>
      <c r="J54" s="47">
        <f>((J53*0.15*20)/C26)</f>
        <v>160.15741755504638</v>
      </c>
      <c r="K54" s="23" t="s">
        <v>7</v>
      </c>
      <c r="L54" s="23"/>
      <c r="M54" s="23"/>
    </row>
    <row r="55" spans="7:15" x14ac:dyDescent="0.25">
      <c r="G55" s="23" t="s">
        <v>21</v>
      </c>
      <c r="H55" s="23"/>
      <c r="I55" s="23" t="s">
        <v>4</v>
      </c>
      <c r="J55" s="55">
        <v>-2.3999999999999998E-3</v>
      </c>
      <c r="K55" s="23" t="s">
        <v>5</v>
      </c>
      <c r="L55" s="24" t="s">
        <v>6</v>
      </c>
      <c r="M55" s="23">
        <v>0.9446</v>
      </c>
    </row>
    <row r="56" spans="7:15" x14ac:dyDescent="0.25">
      <c r="G56" s="23"/>
      <c r="H56" s="23">
        <f>D27</f>
        <v>0.81399999999999995</v>
      </c>
      <c r="I56" s="23" t="s">
        <v>4</v>
      </c>
      <c r="J56" s="55">
        <v>-2.3999999999999998E-3</v>
      </c>
      <c r="K56" s="23" t="s">
        <v>5</v>
      </c>
      <c r="L56" s="24" t="s">
        <v>6</v>
      </c>
      <c r="M56" s="23">
        <v>0.9446</v>
      </c>
    </row>
    <row r="57" spans="7:15" x14ac:dyDescent="0.25">
      <c r="G57" s="23"/>
      <c r="H57" s="23"/>
      <c r="I57" s="23" t="s">
        <v>4</v>
      </c>
      <c r="J57" s="55">
        <f>((H56-M56)/J56)</f>
        <v>54.416666666666693</v>
      </c>
      <c r="K57" s="23"/>
      <c r="L57" s="23"/>
      <c r="M57" s="23"/>
    </row>
    <row r="58" spans="7:15" x14ac:dyDescent="0.25">
      <c r="G58" s="23"/>
      <c r="H58" s="23" t="s">
        <v>11</v>
      </c>
      <c r="I58" s="23" t="s">
        <v>4</v>
      </c>
      <c r="J58" s="47">
        <f>((J57*0.15*20)/C27)</f>
        <v>162.6482016538807</v>
      </c>
      <c r="K58" s="23" t="s">
        <v>7</v>
      </c>
      <c r="L58" s="23"/>
      <c r="M58" s="23"/>
    </row>
    <row r="59" spans="7:15" x14ac:dyDescent="0.25">
      <c r="G59" s="12" t="s">
        <v>22</v>
      </c>
      <c r="H59" s="12"/>
      <c r="I59" s="12" t="s">
        <v>4</v>
      </c>
      <c r="J59" s="56">
        <v>-2.3999999999999998E-3</v>
      </c>
      <c r="K59" s="12" t="s">
        <v>5</v>
      </c>
      <c r="L59" s="13" t="s">
        <v>6</v>
      </c>
      <c r="M59" s="12">
        <v>0.9446</v>
      </c>
      <c r="N59" s="42">
        <f>AVERAGE(J62,J66)</f>
        <v>169.75154659748546</v>
      </c>
      <c r="O59" s="42">
        <f>STDEV(J62,J66)</f>
        <v>0.88194320144003924</v>
      </c>
    </row>
    <row r="60" spans="7:15" x14ac:dyDescent="0.25">
      <c r="G60" s="12"/>
      <c r="H60" s="12">
        <f>D28</f>
        <v>0.80800000000000005</v>
      </c>
      <c r="I60" s="12" t="s">
        <v>4</v>
      </c>
      <c r="J60" s="56">
        <v>-2.3999999999999998E-3</v>
      </c>
      <c r="K60" s="12" t="s">
        <v>5</v>
      </c>
      <c r="L60" s="13" t="s">
        <v>6</v>
      </c>
      <c r="M60" s="12">
        <v>0.9446</v>
      </c>
    </row>
    <row r="61" spans="7:15" x14ac:dyDescent="0.25">
      <c r="G61" s="12"/>
      <c r="H61" s="12"/>
      <c r="I61" s="12" t="s">
        <v>4</v>
      </c>
      <c r="J61" s="56">
        <f>((H60-M60)/J60)</f>
        <v>56.91666666666665</v>
      </c>
      <c r="K61" s="12"/>
      <c r="L61" s="12"/>
      <c r="M61" s="12"/>
    </row>
    <row r="62" spans="7:15" x14ac:dyDescent="0.25">
      <c r="G62" s="12"/>
      <c r="H62" s="12" t="s">
        <v>11</v>
      </c>
      <c r="I62" s="12" t="s">
        <v>4</v>
      </c>
      <c r="J62" s="48">
        <f>((J61*0.15*20)/C28)</f>
        <v>170.37517461584508</v>
      </c>
      <c r="K62" s="12" t="s">
        <v>7</v>
      </c>
      <c r="L62" s="12"/>
      <c r="M62" s="12"/>
    </row>
    <row r="63" spans="7:15" x14ac:dyDescent="0.25">
      <c r="G63" s="12" t="s">
        <v>23</v>
      </c>
      <c r="H63" s="12"/>
      <c r="I63" s="12" t="s">
        <v>4</v>
      </c>
      <c r="J63" s="56">
        <v>-2.3999999999999998E-3</v>
      </c>
      <c r="K63" s="12" t="s">
        <v>5</v>
      </c>
      <c r="L63" s="13" t="s">
        <v>6</v>
      </c>
      <c r="M63" s="12">
        <v>0.9446</v>
      </c>
    </row>
    <row r="64" spans="7:15" x14ac:dyDescent="0.25">
      <c r="G64" s="12"/>
      <c r="H64" s="12">
        <f>D29</f>
        <v>0.80900000000000005</v>
      </c>
      <c r="I64" s="12" t="s">
        <v>4</v>
      </c>
      <c r="J64" s="56">
        <v>-2.3999999999999998E-3</v>
      </c>
      <c r="K64" s="12" t="s">
        <v>5</v>
      </c>
      <c r="L64" s="13" t="s">
        <v>6</v>
      </c>
      <c r="M64" s="12">
        <v>0.9446</v>
      </c>
    </row>
    <row r="65" spans="7:13" x14ac:dyDescent="0.25">
      <c r="G65" s="12"/>
      <c r="H65" s="12"/>
      <c r="I65" s="12" t="s">
        <v>4</v>
      </c>
      <c r="J65" s="56">
        <f>((H64-M64)/J64)</f>
        <v>56.499999999999979</v>
      </c>
      <c r="K65" s="12"/>
      <c r="L65" s="12"/>
      <c r="M65" s="12"/>
    </row>
    <row r="66" spans="7:13" x14ac:dyDescent="0.25">
      <c r="G66" s="12"/>
      <c r="H66" s="12" t="s">
        <v>11</v>
      </c>
      <c r="I66" s="12" t="s">
        <v>4</v>
      </c>
      <c r="J66" s="48">
        <f>((J65*0.15*20)/C29)</f>
        <v>169.12791857912583</v>
      </c>
      <c r="K66" s="12" t="s">
        <v>7</v>
      </c>
      <c r="L66" s="12"/>
      <c r="M66" s="12"/>
    </row>
    <row r="67" spans="7:13" x14ac:dyDescent="0.25">
      <c r="G67" s="10"/>
      <c r="H67" s="10"/>
      <c r="I67" s="10"/>
      <c r="J67" s="57"/>
      <c r="K67" s="10"/>
      <c r="L67" s="11"/>
      <c r="M67" s="10"/>
    </row>
    <row r="68" spans="7:13" x14ac:dyDescent="0.25">
      <c r="G68" s="10"/>
      <c r="H68" s="10"/>
      <c r="I68" s="10"/>
      <c r="J68" s="57"/>
      <c r="K68" s="10"/>
      <c r="L68" s="11"/>
      <c r="M68" s="10"/>
    </row>
    <row r="69" spans="7:13" x14ac:dyDescent="0.25">
      <c r="G69" s="10"/>
      <c r="H69" s="10"/>
      <c r="I69" s="10"/>
      <c r="J69" s="57"/>
      <c r="K69" s="10"/>
      <c r="L69" s="10"/>
      <c r="M69" s="10"/>
    </row>
    <row r="70" spans="7:13" x14ac:dyDescent="0.25">
      <c r="G70" s="10"/>
      <c r="H70" s="10"/>
      <c r="I70" s="10"/>
      <c r="J70" s="57"/>
      <c r="K70" s="10"/>
      <c r="L70" s="10"/>
      <c r="M70" s="10"/>
    </row>
    <row r="71" spans="7:13" x14ac:dyDescent="0.25">
      <c r="G71" s="10"/>
      <c r="H71" s="10"/>
      <c r="I71" s="10"/>
      <c r="J71" s="57"/>
      <c r="K71" s="10"/>
      <c r="L71" s="11"/>
      <c r="M71" s="10"/>
    </row>
    <row r="72" spans="7:13" x14ac:dyDescent="0.25">
      <c r="G72" s="10"/>
      <c r="H72" s="10"/>
      <c r="I72" s="10"/>
      <c r="J72" s="57"/>
      <c r="K72" s="10"/>
      <c r="L72" s="11"/>
      <c r="M72" s="10"/>
    </row>
    <row r="73" spans="7:13" x14ac:dyDescent="0.25">
      <c r="G73" s="10"/>
      <c r="H73" s="10"/>
      <c r="I73" s="10"/>
      <c r="J73" s="57"/>
      <c r="K73" s="10"/>
      <c r="L73" s="10"/>
      <c r="M73" s="10"/>
    </row>
    <row r="74" spans="7:13" x14ac:dyDescent="0.25">
      <c r="G74" s="10"/>
      <c r="H74" s="10"/>
      <c r="I74" s="10"/>
      <c r="J74" s="57"/>
      <c r="K74" s="10"/>
      <c r="L74" s="10"/>
      <c r="M74" s="10"/>
    </row>
    <row r="75" spans="7:13" x14ac:dyDescent="0.25">
      <c r="G75" s="10"/>
      <c r="H75" s="10"/>
      <c r="I75" s="10"/>
      <c r="J75" s="57"/>
      <c r="K75" s="10"/>
      <c r="L75" s="11"/>
      <c r="M75" s="10"/>
    </row>
    <row r="76" spans="7:13" x14ac:dyDescent="0.25">
      <c r="G76" s="10"/>
      <c r="H76" s="10"/>
      <c r="I76" s="10"/>
      <c r="J76" s="57"/>
      <c r="K76" s="10"/>
      <c r="L76" s="11"/>
      <c r="M76" s="10"/>
    </row>
    <row r="77" spans="7:13" x14ac:dyDescent="0.25">
      <c r="G77" s="10"/>
      <c r="H77" s="10"/>
      <c r="I77" s="10"/>
      <c r="J77" s="57"/>
      <c r="K77" s="10"/>
      <c r="L77" s="10"/>
      <c r="M77" s="10"/>
    </row>
    <row r="78" spans="7:13" x14ac:dyDescent="0.25">
      <c r="G78" s="10"/>
      <c r="H78" s="10"/>
      <c r="I78" s="10"/>
      <c r="J78" s="57"/>
      <c r="K78" s="10"/>
      <c r="L78" s="10"/>
      <c r="M78" s="10"/>
    </row>
    <row r="79" spans="7:13" x14ac:dyDescent="0.25">
      <c r="G79" s="8"/>
      <c r="H79" s="8"/>
      <c r="I79" s="8"/>
      <c r="J79" s="58"/>
      <c r="K79" s="8"/>
      <c r="L79" s="9"/>
      <c r="M79" s="8"/>
    </row>
    <row r="80" spans="7:13" x14ac:dyDescent="0.25">
      <c r="G80" s="8"/>
      <c r="H80" s="8"/>
      <c r="I80" s="8"/>
      <c r="J80" s="58"/>
      <c r="K80" s="8"/>
      <c r="L80" s="9"/>
      <c r="M80" s="8"/>
    </row>
    <row r="81" spans="7:13" x14ac:dyDescent="0.25">
      <c r="G81" s="8"/>
      <c r="H81" s="8"/>
      <c r="I81" s="8"/>
      <c r="J81" s="58"/>
      <c r="K81" s="8"/>
      <c r="L81" s="8"/>
      <c r="M81" s="8"/>
    </row>
    <row r="82" spans="7:13" x14ac:dyDescent="0.25">
      <c r="G82" s="8"/>
      <c r="H82" s="8"/>
      <c r="I82" s="8"/>
      <c r="J82" s="58"/>
      <c r="K82" s="8"/>
      <c r="L82" s="8"/>
      <c r="M82" s="8"/>
    </row>
    <row r="83" spans="7:13" x14ac:dyDescent="0.25">
      <c r="G83" s="8"/>
      <c r="H83" s="8"/>
      <c r="I83" s="8"/>
      <c r="J83" s="58"/>
      <c r="K83" s="8"/>
      <c r="L83" s="9"/>
      <c r="M83" s="8"/>
    </row>
    <row r="84" spans="7:13" x14ac:dyDescent="0.25">
      <c r="G84" s="8"/>
      <c r="H84" s="8"/>
      <c r="I84" s="8"/>
      <c r="J84" s="58"/>
      <c r="K84" s="8"/>
      <c r="L84" s="9"/>
      <c r="M84" s="8"/>
    </row>
    <row r="85" spans="7:13" x14ac:dyDescent="0.25">
      <c r="G85" s="8"/>
      <c r="H85" s="8"/>
      <c r="I85" s="8"/>
      <c r="J85" s="58"/>
      <c r="K85" s="8"/>
      <c r="L85" s="8"/>
      <c r="M85" s="8"/>
    </row>
    <row r="86" spans="7:13" x14ac:dyDescent="0.25">
      <c r="G86" s="8"/>
      <c r="H86" s="8"/>
      <c r="I86" s="8"/>
      <c r="J86" s="58"/>
      <c r="K86" s="8"/>
      <c r="L86" s="8"/>
      <c r="M86" s="8"/>
    </row>
    <row r="87" spans="7:13" x14ac:dyDescent="0.25">
      <c r="G87" s="8"/>
      <c r="H87" s="8"/>
      <c r="I87" s="8"/>
      <c r="J87" s="58"/>
      <c r="K87" s="8"/>
      <c r="L87" s="9"/>
      <c r="M87" s="8"/>
    </row>
    <row r="88" spans="7:13" x14ac:dyDescent="0.25">
      <c r="G88" s="8"/>
      <c r="H88" s="8"/>
      <c r="I88" s="8"/>
      <c r="J88" s="58"/>
      <c r="K88" s="8"/>
      <c r="L88" s="9"/>
      <c r="M88" s="8"/>
    </row>
    <row r="89" spans="7:13" x14ac:dyDescent="0.25">
      <c r="G89" s="8"/>
      <c r="H89" s="8"/>
      <c r="I89" s="8"/>
      <c r="J89" s="58"/>
      <c r="K89" s="8"/>
      <c r="L89" s="8"/>
      <c r="M89" s="8"/>
    </row>
    <row r="90" spans="7:13" x14ac:dyDescent="0.25">
      <c r="G90" s="8"/>
      <c r="H90" s="8"/>
      <c r="I90" s="8"/>
      <c r="J90" s="58"/>
      <c r="K90" s="8"/>
      <c r="L90" s="8"/>
      <c r="M90" s="8"/>
    </row>
    <row r="91" spans="7:13" x14ac:dyDescent="0.25">
      <c r="G91" s="6"/>
      <c r="H91" s="6"/>
      <c r="I91" s="6"/>
      <c r="J91" s="59"/>
      <c r="K91" s="6"/>
      <c r="L91" s="7"/>
      <c r="M91" s="6"/>
    </row>
    <row r="92" spans="7:13" x14ac:dyDescent="0.25">
      <c r="G92" s="6"/>
      <c r="H92" s="6"/>
      <c r="I92" s="6"/>
      <c r="J92" s="59"/>
      <c r="K92" s="6"/>
      <c r="L92" s="7"/>
      <c r="M92" s="6"/>
    </row>
    <row r="93" spans="7:13" x14ac:dyDescent="0.25">
      <c r="G93" s="6"/>
      <c r="H93" s="6"/>
      <c r="I93" s="6"/>
      <c r="J93" s="59"/>
      <c r="K93" s="6"/>
      <c r="L93" s="6"/>
      <c r="M93" s="6"/>
    </row>
    <row r="94" spans="7:13" x14ac:dyDescent="0.25">
      <c r="G94" s="6"/>
      <c r="H94" s="6"/>
      <c r="I94" s="6"/>
      <c r="J94" s="59"/>
      <c r="K94" s="6"/>
      <c r="L94" s="6"/>
      <c r="M94" s="6"/>
    </row>
    <row r="95" spans="7:13" x14ac:dyDescent="0.25">
      <c r="G95" s="6"/>
      <c r="H95" s="6"/>
      <c r="I95" s="6"/>
      <c r="J95" s="59"/>
      <c r="K95" s="6"/>
      <c r="L95" s="7"/>
      <c r="M95" s="6"/>
    </row>
    <row r="96" spans="7:13" x14ac:dyDescent="0.25">
      <c r="G96" s="6"/>
      <c r="H96" s="6"/>
      <c r="I96" s="6"/>
      <c r="J96" s="59"/>
      <c r="K96" s="6"/>
      <c r="L96" s="7"/>
      <c r="M96" s="6"/>
    </row>
    <row r="97" spans="7:13" x14ac:dyDescent="0.25">
      <c r="G97" s="6"/>
      <c r="H97" s="6"/>
      <c r="I97" s="6"/>
      <c r="J97" s="59"/>
      <c r="K97" s="6"/>
      <c r="L97" s="6"/>
      <c r="M97" s="6"/>
    </row>
    <row r="98" spans="7:13" x14ac:dyDescent="0.25">
      <c r="G98" s="6"/>
      <c r="H98" s="6"/>
      <c r="I98" s="6"/>
      <c r="J98" s="59"/>
      <c r="K98" s="6"/>
      <c r="L98" s="6"/>
      <c r="M98" s="6"/>
    </row>
    <row r="99" spans="7:13" x14ac:dyDescent="0.25">
      <c r="G99" s="6"/>
      <c r="H99" s="6"/>
      <c r="I99" s="6"/>
      <c r="J99" s="59"/>
      <c r="K99" s="6"/>
      <c r="L99" s="7"/>
      <c r="M99" s="6"/>
    </row>
    <row r="100" spans="7:13" x14ac:dyDescent="0.25">
      <c r="G100" s="6"/>
      <c r="H100" s="6"/>
      <c r="I100" s="6"/>
      <c r="J100" s="59"/>
      <c r="K100" s="6"/>
      <c r="L100" s="7"/>
      <c r="M100" s="6"/>
    </row>
    <row r="101" spans="7:13" x14ac:dyDescent="0.25">
      <c r="G101" s="6"/>
      <c r="H101" s="6"/>
      <c r="I101" s="6"/>
      <c r="J101" s="59"/>
      <c r="K101" s="6"/>
      <c r="L101" s="6"/>
      <c r="M101" s="6"/>
    </row>
    <row r="102" spans="7:13" x14ac:dyDescent="0.25">
      <c r="G102" s="6"/>
      <c r="H102" s="6"/>
      <c r="I102" s="6"/>
      <c r="J102" s="59"/>
      <c r="K102" s="6"/>
      <c r="L102" s="6"/>
      <c r="M102" s="6"/>
    </row>
  </sheetData>
  <mergeCells count="1">
    <mergeCell ref="B2:C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O29"/>
  <sheetViews>
    <sheetView tabSelected="1" topLeftCell="A21" workbookViewId="0">
      <selection activeCell="H33" sqref="H33"/>
    </sheetView>
  </sheetViews>
  <sheetFormatPr defaultRowHeight="15" x14ac:dyDescent="0.25"/>
  <cols>
    <col min="5" max="5" width="9.5703125" bestFit="1" customWidth="1"/>
    <col min="6" max="6" width="9.140625" style="40"/>
  </cols>
  <sheetData>
    <row r="2" spans="2:15" ht="15.75" thickBot="1" x14ac:dyDescent="0.3"/>
    <row r="3" spans="2:15" ht="26.25" thickBot="1" x14ac:dyDescent="0.3">
      <c r="B3" s="35">
        <v>0</v>
      </c>
      <c r="C3" t="s">
        <v>45</v>
      </c>
      <c r="D3">
        <v>4.47</v>
      </c>
      <c r="E3" s="40">
        <f>AVERAGE(D3:D5)</f>
        <v>4.99</v>
      </c>
      <c r="F3" s="40">
        <f>STDEV(D3:D5)</f>
        <v>0.47465777145223298</v>
      </c>
      <c r="I3" s="68" t="s">
        <v>49</v>
      </c>
      <c r="J3" s="68" t="s">
        <v>50</v>
      </c>
      <c r="K3" s="68" t="s">
        <v>51</v>
      </c>
      <c r="L3" s="68" t="s">
        <v>52</v>
      </c>
      <c r="M3" s="68" t="s">
        <v>53</v>
      </c>
      <c r="N3" s="68" t="s">
        <v>54</v>
      </c>
      <c r="O3" s="68" t="s">
        <v>55</v>
      </c>
    </row>
    <row r="4" spans="2:15" x14ac:dyDescent="0.25">
      <c r="C4" t="s">
        <v>47</v>
      </c>
      <c r="D4">
        <v>5.0999999999999996</v>
      </c>
      <c r="I4" s="69">
        <v>0</v>
      </c>
      <c r="J4" s="71">
        <v>19.82</v>
      </c>
      <c r="K4" s="71">
        <v>38.72</v>
      </c>
      <c r="L4" s="71">
        <v>-28.98</v>
      </c>
      <c r="M4" s="71">
        <v>4.99</v>
      </c>
      <c r="N4" s="71">
        <v>51.33</v>
      </c>
      <c r="O4" s="71">
        <v>11.33</v>
      </c>
    </row>
    <row r="5" spans="2:15" x14ac:dyDescent="0.25">
      <c r="C5" t="s">
        <v>48</v>
      </c>
      <c r="D5">
        <v>5.4</v>
      </c>
      <c r="I5" s="69">
        <v>0.1</v>
      </c>
      <c r="J5" s="71">
        <v>23.57</v>
      </c>
      <c r="K5" s="71">
        <v>40.53</v>
      </c>
      <c r="L5" s="71">
        <v>-34.659999999999997</v>
      </c>
      <c r="M5" s="71">
        <v>9.08</v>
      </c>
      <c r="N5" s="71">
        <v>44</v>
      </c>
      <c r="O5" s="71">
        <v>26.93</v>
      </c>
    </row>
    <row r="6" spans="2:15" x14ac:dyDescent="0.25">
      <c r="I6" s="69">
        <v>0.2</v>
      </c>
      <c r="J6" s="71">
        <v>24.08</v>
      </c>
      <c r="K6" s="71">
        <v>41.57</v>
      </c>
      <c r="L6" s="71">
        <v>-35.47</v>
      </c>
      <c r="M6" s="71">
        <v>11.53</v>
      </c>
      <c r="N6" s="71">
        <v>43.67</v>
      </c>
      <c r="O6" s="71">
        <v>71.069999999999993</v>
      </c>
    </row>
    <row r="7" spans="2:15" x14ac:dyDescent="0.25">
      <c r="B7" s="35">
        <v>0.1</v>
      </c>
      <c r="C7" t="s">
        <v>45</v>
      </c>
      <c r="D7">
        <v>9.6199999999999992</v>
      </c>
      <c r="E7" s="40">
        <f>AVERAGE(D7:D9)</f>
        <v>9.0766666666666662</v>
      </c>
      <c r="F7" s="40">
        <f>STDEV(D7:D9)</f>
        <v>0.78232559291725401</v>
      </c>
      <c r="I7" s="69">
        <v>0.3</v>
      </c>
      <c r="J7" s="71">
        <v>25.29</v>
      </c>
      <c r="K7" s="71">
        <v>41.8</v>
      </c>
      <c r="L7" s="71">
        <v>-40.92</v>
      </c>
      <c r="M7" s="71">
        <v>18.98</v>
      </c>
      <c r="N7" s="71">
        <v>43.33</v>
      </c>
      <c r="O7" s="71">
        <v>86.03</v>
      </c>
    </row>
    <row r="8" spans="2:15" x14ac:dyDescent="0.25">
      <c r="C8" t="s">
        <v>47</v>
      </c>
      <c r="D8">
        <v>9.43</v>
      </c>
      <c r="I8" s="69">
        <v>0.4</v>
      </c>
      <c r="J8" s="71">
        <v>17.559999999999999</v>
      </c>
      <c r="K8" s="71">
        <v>33.44</v>
      </c>
      <c r="L8" s="71">
        <v>-6.49</v>
      </c>
      <c r="M8" s="71">
        <v>24.82</v>
      </c>
      <c r="N8" s="71">
        <v>46.33</v>
      </c>
      <c r="O8" s="71">
        <v>161.4</v>
      </c>
    </row>
    <row r="9" spans="2:15" ht="15.75" thickBot="1" x14ac:dyDescent="0.3">
      <c r="C9" t="s">
        <v>48</v>
      </c>
      <c r="D9">
        <v>8.18</v>
      </c>
      <c r="I9" s="70">
        <v>0.5</v>
      </c>
      <c r="J9" s="72">
        <v>17.100000000000001</v>
      </c>
      <c r="K9" s="72">
        <v>32.11</v>
      </c>
      <c r="L9" s="72">
        <v>-9.42</v>
      </c>
      <c r="M9" s="72">
        <v>50.03</v>
      </c>
      <c r="N9" s="72">
        <v>43.67</v>
      </c>
      <c r="O9" s="72">
        <v>169.75</v>
      </c>
    </row>
    <row r="11" spans="2:15" x14ac:dyDescent="0.25">
      <c r="B11" s="35">
        <v>0.2</v>
      </c>
      <c r="C11" t="s">
        <v>45</v>
      </c>
      <c r="D11">
        <v>11.31</v>
      </c>
      <c r="E11" s="40">
        <f>AVERAGE(D11:D13)</f>
        <v>11.530000000000001</v>
      </c>
      <c r="F11" s="40">
        <f>STDEV(D11:D12)</f>
        <v>0.31112698372208053</v>
      </c>
    </row>
    <row r="12" spans="2:15" x14ac:dyDescent="0.25">
      <c r="C12" t="s">
        <v>47</v>
      </c>
      <c r="D12">
        <v>11.75</v>
      </c>
    </row>
    <row r="13" spans="2:15" x14ac:dyDescent="0.25">
      <c r="C13" t="s">
        <v>48</v>
      </c>
    </row>
    <row r="15" spans="2:15" x14ac:dyDescent="0.25">
      <c r="B15" s="35">
        <v>0.3</v>
      </c>
      <c r="C15" t="s">
        <v>45</v>
      </c>
      <c r="D15">
        <v>20.28</v>
      </c>
      <c r="E15" s="40">
        <f>AVERAGE(D15:D17)</f>
        <v>18.93</v>
      </c>
      <c r="F15" s="40">
        <f>STDEV(D15:D16)</f>
        <v>1.9091883092036803</v>
      </c>
    </row>
    <row r="16" spans="2:15" x14ac:dyDescent="0.25">
      <c r="C16" t="s">
        <v>47</v>
      </c>
      <c r="D16">
        <v>17.579999999999998</v>
      </c>
    </row>
    <row r="17" spans="2:6" x14ac:dyDescent="0.25">
      <c r="C17" t="s">
        <v>48</v>
      </c>
    </row>
    <row r="19" spans="2:6" x14ac:dyDescent="0.25">
      <c r="B19" s="35">
        <v>0.4</v>
      </c>
      <c r="C19" t="s">
        <v>45</v>
      </c>
      <c r="D19">
        <v>24.09</v>
      </c>
      <c r="E19" s="40">
        <f>AVERAGE(D19:D21)</f>
        <v>24.82</v>
      </c>
      <c r="F19" s="40">
        <f>STDEV(D19:D21)</f>
        <v>1.0323759005323601</v>
      </c>
    </row>
    <row r="20" spans="2:6" x14ac:dyDescent="0.25">
      <c r="C20" t="s">
        <v>47</v>
      </c>
      <c r="D20">
        <v>25.55</v>
      </c>
    </row>
    <row r="21" spans="2:6" x14ac:dyDescent="0.25">
      <c r="C21" t="s">
        <v>48</v>
      </c>
    </row>
    <row r="23" spans="2:6" x14ac:dyDescent="0.25">
      <c r="B23" s="35">
        <v>0.5</v>
      </c>
      <c r="C23" t="s">
        <v>45</v>
      </c>
      <c r="D23">
        <v>50</v>
      </c>
      <c r="E23" s="40">
        <f>AVERAGE(D23:D25)</f>
        <v>50.026666666666664</v>
      </c>
      <c r="F23" s="40">
        <f>STDEV(D23:D25)</f>
        <v>4.6188021535169078E-2</v>
      </c>
    </row>
    <row r="24" spans="2:6" x14ac:dyDescent="0.25">
      <c r="C24" t="s">
        <v>47</v>
      </c>
      <c r="D24">
        <v>50</v>
      </c>
    </row>
    <row r="25" spans="2:6" x14ac:dyDescent="0.25">
      <c r="C25" t="s">
        <v>48</v>
      </c>
      <c r="D25">
        <v>50.08</v>
      </c>
    </row>
    <row r="29" spans="2:6" x14ac:dyDescent="0.25">
      <c r="C29" t="s">
        <v>46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F21"/>
  <sheetViews>
    <sheetView workbookViewId="0">
      <selection activeCell="G11" sqref="G11"/>
    </sheetView>
  </sheetViews>
  <sheetFormatPr defaultRowHeight="15" x14ac:dyDescent="0.25"/>
  <cols>
    <col min="6" max="6" width="9.140625" style="40"/>
  </cols>
  <sheetData>
    <row r="3" spans="2:6" x14ac:dyDescent="0.25">
      <c r="B3" t="s">
        <v>40</v>
      </c>
      <c r="C3" t="s">
        <v>41</v>
      </c>
      <c r="D3" t="s">
        <v>42</v>
      </c>
      <c r="F3" s="40" t="s">
        <v>43</v>
      </c>
    </row>
    <row r="4" spans="2:6" x14ac:dyDescent="0.25">
      <c r="B4" s="35">
        <v>0</v>
      </c>
      <c r="C4">
        <v>1</v>
      </c>
      <c r="D4">
        <v>53</v>
      </c>
      <c r="E4" s="40">
        <f>AVERAGE(D4:D6)</f>
        <v>51.333333333333336</v>
      </c>
      <c r="F4" s="61">
        <f>STDEV(D4:D6)</f>
        <v>1.5275252316519465</v>
      </c>
    </row>
    <row r="5" spans="2:6" x14ac:dyDescent="0.25">
      <c r="B5" s="35">
        <v>0</v>
      </c>
      <c r="C5">
        <v>2</v>
      </c>
      <c r="D5">
        <v>51</v>
      </c>
      <c r="F5" s="61"/>
    </row>
    <row r="6" spans="2:6" x14ac:dyDescent="0.25">
      <c r="B6" s="35">
        <v>0</v>
      </c>
      <c r="C6">
        <v>3</v>
      </c>
      <c r="D6">
        <v>50</v>
      </c>
      <c r="F6" s="61"/>
    </row>
    <row r="7" spans="2:6" x14ac:dyDescent="0.25">
      <c r="B7" s="35">
        <v>0.1</v>
      </c>
      <c r="C7">
        <v>1</v>
      </c>
      <c r="D7">
        <v>42</v>
      </c>
      <c r="E7" s="40">
        <f>AVERAGE(D7:D9)</f>
        <v>44</v>
      </c>
      <c r="F7" s="61">
        <f>STDEV(D7:D9)</f>
        <v>2</v>
      </c>
    </row>
    <row r="8" spans="2:6" x14ac:dyDescent="0.25">
      <c r="B8" s="35">
        <v>0.1</v>
      </c>
      <c r="C8">
        <v>2</v>
      </c>
      <c r="D8">
        <v>46</v>
      </c>
      <c r="F8" s="61"/>
    </row>
    <row r="9" spans="2:6" x14ac:dyDescent="0.25">
      <c r="B9" s="35">
        <v>0.1</v>
      </c>
      <c r="C9">
        <v>3</v>
      </c>
      <c r="D9">
        <v>44</v>
      </c>
      <c r="F9" s="61"/>
    </row>
    <row r="10" spans="2:6" x14ac:dyDescent="0.25">
      <c r="B10" s="35">
        <v>0.2</v>
      </c>
      <c r="C10">
        <v>1</v>
      </c>
      <c r="D10">
        <v>44</v>
      </c>
      <c r="E10" s="40">
        <f>AVERAGE(D10:D12)</f>
        <v>43.666666666666664</v>
      </c>
      <c r="F10" s="61">
        <f>STDEV(D10:D12)</f>
        <v>0.57735026918962584</v>
      </c>
    </row>
    <row r="11" spans="2:6" x14ac:dyDescent="0.25">
      <c r="B11" s="35">
        <v>0.2</v>
      </c>
      <c r="C11">
        <v>2</v>
      </c>
      <c r="D11">
        <v>44</v>
      </c>
      <c r="F11" s="61"/>
    </row>
    <row r="12" spans="2:6" x14ac:dyDescent="0.25">
      <c r="B12" s="35">
        <v>0.2</v>
      </c>
      <c r="C12">
        <v>3</v>
      </c>
      <c r="D12">
        <v>43</v>
      </c>
      <c r="F12" s="61"/>
    </row>
    <row r="13" spans="2:6" x14ac:dyDescent="0.25">
      <c r="B13" s="35">
        <v>0.3</v>
      </c>
      <c r="C13">
        <v>1</v>
      </c>
      <c r="D13">
        <v>43</v>
      </c>
      <c r="E13" s="40">
        <f>AVERAGE(D13:D15)</f>
        <v>43.333333333333336</v>
      </c>
      <c r="F13" s="61">
        <f>STDEV(D13:D15)</f>
        <v>0.57735026918962584</v>
      </c>
    </row>
    <row r="14" spans="2:6" x14ac:dyDescent="0.25">
      <c r="B14" s="35">
        <v>0.3</v>
      </c>
      <c r="C14">
        <v>2</v>
      </c>
      <c r="D14">
        <v>44</v>
      </c>
      <c r="F14" s="61"/>
    </row>
    <row r="15" spans="2:6" x14ac:dyDescent="0.25">
      <c r="B15" s="35">
        <v>0.3</v>
      </c>
      <c r="C15">
        <v>3</v>
      </c>
      <c r="D15">
        <v>43</v>
      </c>
      <c r="F15" s="61"/>
    </row>
    <row r="16" spans="2:6" x14ac:dyDescent="0.25">
      <c r="B16" s="35">
        <v>0.4</v>
      </c>
      <c r="C16">
        <v>1</v>
      </c>
      <c r="D16">
        <v>45</v>
      </c>
      <c r="E16" s="40">
        <f>AVERAGE(D16:D18)</f>
        <v>46.333333333333336</v>
      </c>
      <c r="F16" s="61">
        <f>STDEV(D16:D18)</f>
        <v>1.1547005383792517</v>
      </c>
    </row>
    <row r="17" spans="2:6" x14ac:dyDescent="0.25">
      <c r="B17" s="35">
        <v>0.4</v>
      </c>
      <c r="C17">
        <v>2</v>
      </c>
      <c r="D17">
        <v>47</v>
      </c>
      <c r="F17" s="61"/>
    </row>
    <row r="18" spans="2:6" x14ac:dyDescent="0.25">
      <c r="B18" s="35">
        <v>0.4</v>
      </c>
      <c r="C18">
        <v>3</v>
      </c>
      <c r="D18">
        <v>47</v>
      </c>
      <c r="F18" s="61"/>
    </row>
    <row r="19" spans="2:6" x14ac:dyDescent="0.25">
      <c r="B19" s="35">
        <v>0.5</v>
      </c>
      <c r="C19">
        <v>1</v>
      </c>
      <c r="D19">
        <v>44</v>
      </c>
      <c r="E19" s="40">
        <f>AVERAGE(D19:D21)</f>
        <v>43.666666666666664</v>
      </c>
      <c r="F19" s="61">
        <f>STDEV(D19:D21)</f>
        <v>0.57735026918962584</v>
      </c>
    </row>
    <row r="20" spans="2:6" x14ac:dyDescent="0.25">
      <c r="B20" s="35">
        <v>0.5</v>
      </c>
      <c r="C20">
        <v>2</v>
      </c>
      <c r="D20">
        <v>44</v>
      </c>
      <c r="F20" s="61"/>
    </row>
    <row r="21" spans="2:6" x14ac:dyDescent="0.25">
      <c r="B21" s="35">
        <v>0.5</v>
      </c>
      <c r="C21">
        <v>3</v>
      </c>
      <c r="D21">
        <v>43</v>
      </c>
      <c r="F21" s="61"/>
    </row>
  </sheetData>
  <mergeCells count="6">
    <mergeCell ref="F19:F21"/>
    <mergeCell ref="F4:F6"/>
    <mergeCell ref="F7:F9"/>
    <mergeCell ref="F10:F12"/>
    <mergeCell ref="F13:F15"/>
    <mergeCell ref="F16:F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CC59C-4602-4959-958F-B87B4D82D493}">
  <dimension ref="B1:BT46"/>
  <sheetViews>
    <sheetView topLeftCell="A9" zoomScale="85" zoomScaleNormal="85" workbookViewId="0">
      <selection activeCell="AY8" sqref="AY8"/>
    </sheetView>
  </sheetViews>
  <sheetFormatPr defaultColWidth="9.140625" defaultRowHeight="15" x14ac:dyDescent="0.25"/>
  <cols>
    <col min="1" max="1" width="9.140625" style="27"/>
    <col min="2" max="2" width="17" style="27" customWidth="1"/>
    <col min="3" max="6" width="9.140625" style="27"/>
    <col min="7" max="7" width="9.42578125" style="27" bestFit="1" customWidth="1"/>
    <col min="8" max="8" width="9.140625" style="27"/>
    <col min="9" max="9" width="9.42578125" style="27" bestFit="1" customWidth="1"/>
    <col min="10" max="10" width="9.140625" style="27"/>
    <col min="11" max="11" width="9.42578125" style="27" bestFit="1" customWidth="1"/>
    <col min="12" max="13" width="9.140625" style="27"/>
    <col min="14" max="14" width="9.7109375" style="27" bestFit="1" customWidth="1"/>
    <col min="15" max="18" width="9.140625" style="27"/>
    <col min="19" max="19" width="13.7109375" style="27" customWidth="1"/>
    <col min="20" max="25" width="9.140625" style="27"/>
    <col min="26" max="26" width="9.7109375" style="27" bestFit="1" customWidth="1"/>
    <col min="27" max="37" width="9.140625" style="27"/>
    <col min="38" max="38" width="9.7109375" style="27" bestFit="1" customWidth="1"/>
    <col min="39" max="49" width="9.140625" style="27"/>
    <col min="50" max="50" width="9.7109375" style="27" bestFit="1" customWidth="1"/>
    <col min="51" max="61" width="9.140625" style="27"/>
    <col min="62" max="62" width="9.7109375" style="27" bestFit="1" customWidth="1"/>
    <col min="63" max="16384" width="9.140625" style="27"/>
  </cols>
  <sheetData>
    <row r="1" spans="2:72" s="26" customFormat="1" ht="48" customHeight="1" x14ac:dyDescent="0.25">
      <c r="B1" s="25">
        <v>0</v>
      </c>
      <c r="N1" s="25">
        <v>0.1</v>
      </c>
      <c r="Z1" s="25">
        <v>0.2</v>
      </c>
      <c r="AL1" s="25">
        <v>0.3</v>
      </c>
      <c r="AX1" s="25">
        <v>0.4</v>
      </c>
      <c r="BJ1" s="25">
        <v>0.5</v>
      </c>
    </row>
    <row r="2" spans="2:72" x14ac:dyDescent="0.25">
      <c r="B2" s="27" t="s">
        <v>36</v>
      </c>
      <c r="C2" s="28" t="s">
        <v>37</v>
      </c>
      <c r="D2" s="28" t="s">
        <v>38</v>
      </c>
      <c r="E2" s="28" t="s">
        <v>39</v>
      </c>
      <c r="F2" s="28"/>
      <c r="G2" s="29"/>
      <c r="H2" s="30"/>
      <c r="I2" s="29"/>
      <c r="J2" s="30"/>
      <c r="K2" s="30"/>
      <c r="L2" s="30"/>
      <c r="N2" s="27" t="s">
        <v>36</v>
      </c>
      <c r="O2" s="28" t="s">
        <v>37</v>
      </c>
      <c r="P2" s="28" t="s">
        <v>38</v>
      </c>
      <c r="Q2" s="28" t="s">
        <v>39</v>
      </c>
      <c r="R2" s="28"/>
      <c r="S2" s="29"/>
      <c r="T2" s="30"/>
      <c r="U2" s="29"/>
      <c r="V2" s="30"/>
      <c r="W2" s="30"/>
      <c r="X2" s="30"/>
      <c r="Z2" s="27" t="s">
        <v>36</v>
      </c>
      <c r="AA2" s="28" t="s">
        <v>37</v>
      </c>
      <c r="AB2" s="28" t="s">
        <v>38</v>
      </c>
      <c r="AC2" s="28" t="s">
        <v>39</v>
      </c>
      <c r="AD2" s="28"/>
      <c r="AE2" s="29"/>
      <c r="AF2" s="30"/>
      <c r="AG2" s="29"/>
      <c r="AH2" s="30"/>
      <c r="AI2" s="30"/>
      <c r="AJ2" s="30"/>
      <c r="AL2" s="27" t="s">
        <v>36</v>
      </c>
      <c r="AM2" s="28" t="s">
        <v>37</v>
      </c>
      <c r="AN2" s="28" t="s">
        <v>38</v>
      </c>
      <c r="AO2" s="28" t="s">
        <v>39</v>
      </c>
      <c r="AP2" s="28"/>
      <c r="AQ2" s="29"/>
      <c r="AR2" s="30"/>
      <c r="AS2" s="29"/>
      <c r="AT2" s="30"/>
      <c r="AU2" s="30"/>
      <c r="AV2" s="30"/>
      <c r="AX2" s="27" t="s">
        <v>36</v>
      </c>
      <c r="AY2" s="28" t="s">
        <v>37</v>
      </c>
      <c r="AZ2" s="28" t="s">
        <v>38</v>
      </c>
      <c r="BA2" s="28" t="s">
        <v>39</v>
      </c>
      <c r="BB2" s="28"/>
      <c r="BC2" s="29"/>
      <c r="BD2" s="30"/>
      <c r="BE2" s="29"/>
      <c r="BF2" s="30"/>
      <c r="BG2" s="30"/>
      <c r="BH2" s="30"/>
      <c r="BJ2" s="27" t="s">
        <v>36</v>
      </c>
      <c r="BK2" s="28" t="s">
        <v>37</v>
      </c>
      <c r="BL2" s="28" t="s">
        <v>38</v>
      </c>
      <c r="BM2" s="28" t="s">
        <v>39</v>
      </c>
      <c r="BN2" s="28"/>
      <c r="BO2" s="29"/>
      <c r="BP2" s="30"/>
      <c r="BQ2" s="29"/>
      <c r="BR2" s="30"/>
      <c r="BS2" s="30"/>
      <c r="BT2" s="30"/>
    </row>
    <row r="3" spans="2:72" x14ac:dyDescent="0.25">
      <c r="B3" s="27">
        <v>1</v>
      </c>
      <c r="C3" s="31">
        <v>19.399999999999999</v>
      </c>
      <c r="D3" s="28">
        <v>38.06</v>
      </c>
      <c r="E3" s="28">
        <v>-29.17</v>
      </c>
      <c r="F3" s="28"/>
      <c r="G3" s="62">
        <f>SUM(C3:C32)</f>
        <v>396.43</v>
      </c>
      <c r="H3" s="32">
        <f t="shared" ref="H3:H32" si="0">C3^2</f>
        <v>376.35999999999996</v>
      </c>
      <c r="I3" s="62">
        <f>SUM(D3:D32)</f>
        <v>774.36</v>
      </c>
      <c r="J3" s="32">
        <f>D3^2</f>
        <v>1448.5636000000002</v>
      </c>
      <c r="K3" s="62">
        <f>SUM(E3:E32)</f>
        <v>-579.66000000000008</v>
      </c>
      <c r="L3" s="32">
        <f>E3^2</f>
        <v>850.88890000000015</v>
      </c>
      <c r="N3" s="33">
        <v>1</v>
      </c>
      <c r="O3" s="31">
        <v>23.06</v>
      </c>
      <c r="P3" s="28">
        <v>38.17</v>
      </c>
      <c r="Q3" s="28">
        <v>-35.590000000000003</v>
      </c>
      <c r="R3" s="28"/>
      <c r="S3" s="62">
        <f>SUM(O3:O22)</f>
        <v>471.32000000000011</v>
      </c>
      <c r="T3" s="32">
        <f t="shared" ref="T3:T32" si="1">O3^2</f>
        <v>531.7636</v>
      </c>
      <c r="U3" s="62">
        <f>SUM(P3:P22)</f>
        <v>807.06000000000006</v>
      </c>
      <c r="V3" s="32">
        <f>P3^2</f>
        <v>1456.9489000000001</v>
      </c>
      <c r="W3" s="62">
        <f>SUM(Q3:Q22)</f>
        <v>-693.19</v>
      </c>
      <c r="X3" s="32">
        <f>Q3^2</f>
        <v>1266.6481000000003</v>
      </c>
      <c r="Z3" s="27">
        <v>1</v>
      </c>
      <c r="AA3" s="31">
        <v>24.38</v>
      </c>
      <c r="AB3" s="28">
        <v>42.43</v>
      </c>
      <c r="AC3" s="28">
        <v>-36.97</v>
      </c>
      <c r="AD3" s="28"/>
      <c r="AE3" s="62">
        <f>SUM(AA3:AA22)</f>
        <v>481.65000000000003</v>
      </c>
      <c r="AF3" s="32">
        <f>AA3^2</f>
        <v>594.38439999999991</v>
      </c>
      <c r="AG3" s="62">
        <f>SUM(AB3:AB22)</f>
        <v>834.9899999999999</v>
      </c>
      <c r="AH3" s="32">
        <f>AB3^2</f>
        <v>1800.3049000000001</v>
      </c>
      <c r="AI3" s="62">
        <f>SUM(AC3:AC22)</f>
        <v>-709.37000000000012</v>
      </c>
      <c r="AJ3" s="32">
        <f>AC3^2</f>
        <v>1366.7809</v>
      </c>
      <c r="AL3" s="27">
        <v>1</v>
      </c>
      <c r="AM3" s="31">
        <v>25.41</v>
      </c>
      <c r="AN3" s="28">
        <v>42.03</v>
      </c>
      <c r="AO3" s="28">
        <v>-43.15</v>
      </c>
      <c r="AP3" s="28"/>
      <c r="AQ3" s="62">
        <f>SUM(AM3:AM22)</f>
        <v>505.75000000000006</v>
      </c>
      <c r="AR3" s="32">
        <f t="shared" ref="AR3:AR32" si="2">AM3^2</f>
        <v>645.66809999999998</v>
      </c>
      <c r="AS3" s="62">
        <f>SUM(AN3:AN32)</f>
        <v>835.99999999999989</v>
      </c>
      <c r="AT3" s="32">
        <f>AN3^2</f>
        <v>1766.5209</v>
      </c>
      <c r="AU3" s="62">
        <f>SUM(AO3:AO22)</f>
        <v>-818.47</v>
      </c>
      <c r="AV3" s="32">
        <f>AO3^2</f>
        <v>1861.9224999999999</v>
      </c>
      <c r="AX3" s="33">
        <v>1</v>
      </c>
      <c r="AY3" s="38">
        <v>17.260000000000002</v>
      </c>
      <c r="AZ3" s="39">
        <v>33.75</v>
      </c>
      <c r="BA3" s="28">
        <v>-5.29</v>
      </c>
      <c r="BB3" s="28"/>
      <c r="BC3" s="62">
        <f>SUM(AY3:AY22)</f>
        <v>352.18</v>
      </c>
      <c r="BD3" s="32">
        <f t="shared" ref="BD3:BD32" si="3">AY3^2</f>
        <v>297.90760000000006</v>
      </c>
      <c r="BE3" s="62">
        <f>SUM(AZ3:AZ22)</f>
        <v>668.88</v>
      </c>
      <c r="BF3" s="32">
        <f>AZ3^2</f>
        <v>1139.0625</v>
      </c>
      <c r="BG3" s="62">
        <f>SUM(BA3:BA22)</f>
        <v>-129.72</v>
      </c>
      <c r="BH3" s="32">
        <f>BA3^2</f>
        <v>27.984100000000002</v>
      </c>
      <c r="BJ3" s="27">
        <v>1</v>
      </c>
      <c r="BK3" s="31">
        <v>17.68</v>
      </c>
      <c r="BL3" s="28">
        <v>32.409999999999997</v>
      </c>
      <c r="BM3" s="28">
        <v>-10.24</v>
      </c>
      <c r="BN3" s="28"/>
      <c r="BO3" s="62">
        <f>SUM(BK3:BK22)</f>
        <v>341.96</v>
      </c>
      <c r="BP3" s="32">
        <f t="shared" ref="BP3:BP32" si="4">BK3^2</f>
        <v>312.58240000000001</v>
      </c>
      <c r="BQ3" s="62">
        <f>SUM(BL3:BL22)</f>
        <v>642.21</v>
      </c>
      <c r="BR3" s="32">
        <f>BL3^2</f>
        <v>1050.4080999999999</v>
      </c>
      <c r="BS3" s="62">
        <f>SUM(BM3:BM22)</f>
        <v>-188.42</v>
      </c>
      <c r="BT3" s="32">
        <f>BM3^2</f>
        <v>104.85760000000001</v>
      </c>
    </row>
    <row r="4" spans="2:72" x14ac:dyDescent="0.25">
      <c r="B4" s="33">
        <v>2</v>
      </c>
      <c r="C4" s="28">
        <v>19.36</v>
      </c>
      <c r="D4" s="28">
        <v>38.380000000000003</v>
      </c>
      <c r="E4" s="28">
        <v>-28.22</v>
      </c>
      <c r="F4" s="28"/>
      <c r="G4" s="63"/>
      <c r="H4" s="32">
        <f t="shared" si="0"/>
        <v>374.80959999999999</v>
      </c>
      <c r="I4" s="63"/>
      <c r="J4" s="32">
        <f t="shared" ref="J4:J32" si="5">D4^2</f>
        <v>1473.0244000000002</v>
      </c>
      <c r="K4" s="63"/>
      <c r="L4" s="32">
        <f t="shared" ref="L4:L32" si="6">E4^2</f>
        <v>796.36839999999995</v>
      </c>
      <c r="N4" s="33">
        <v>2</v>
      </c>
      <c r="O4" s="28">
        <v>23.98</v>
      </c>
      <c r="P4" s="28">
        <v>40.950000000000003</v>
      </c>
      <c r="Q4" s="28">
        <v>-34.47</v>
      </c>
      <c r="R4" s="28"/>
      <c r="S4" s="63"/>
      <c r="T4" s="32">
        <f t="shared" si="1"/>
        <v>575.04039999999998</v>
      </c>
      <c r="U4" s="63"/>
      <c r="V4" s="32">
        <f t="shared" ref="V4:V11" si="7">P4^2</f>
        <v>1676.9025000000001</v>
      </c>
      <c r="W4" s="63"/>
      <c r="X4" s="32">
        <f t="shared" ref="X4:X32" si="8">Q4^2</f>
        <v>1188.1808999999998</v>
      </c>
      <c r="Z4" s="27">
        <v>2</v>
      </c>
      <c r="AA4" s="28">
        <v>25.11</v>
      </c>
      <c r="AB4" s="28">
        <v>43.13</v>
      </c>
      <c r="AC4" s="28">
        <v>-37.15</v>
      </c>
      <c r="AD4" s="28"/>
      <c r="AE4" s="63"/>
      <c r="AF4" s="32">
        <f t="shared" ref="AF4:AF32" si="9">AA4^2</f>
        <v>630.51209999999992</v>
      </c>
      <c r="AG4" s="63"/>
      <c r="AH4" s="32">
        <f t="shared" ref="AH4:AH11" si="10">AB4^2</f>
        <v>1860.1969000000001</v>
      </c>
      <c r="AI4" s="63"/>
      <c r="AJ4" s="32">
        <f t="shared" ref="AJ4:AJ32" si="11">AC4^2</f>
        <v>1380.1224999999999</v>
      </c>
      <c r="AL4" s="27">
        <v>2</v>
      </c>
      <c r="AM4" s="28">
        <v>25.08</v>
      </c>
      <c r="AN4" s="28">
        <v>40.65</v>
      </c>
      <c r="AO4" s="28">
        <v>-39.4</v>
      </c>
      <c r="AP4" s="28"/>
      <c r="AQ4" s="63"/>
      <c r="AR4" s="32">
        <f t="shared" si="2"/>
        <v>629.00639999999987</v>
      </c>
      <c r="AS4" s="63"/>
      <c r="AT4" s="32">
        <f t="shared" ref="AT4:AT11" si="12">AN4^2</f>
        <v>1652.4224999999999</v>
      </c>
      <c r="AU4" s="63"/>
      <c r="AV4" s="32">
        <f t="shared" ref="AV4:AV32" si="13">AO4^2</f>
        <v>1552.36</v>
      </c>
      <c r="AX4" s="33">
        <v>2</v>
      </c>
      <c r="AY4" s="28">
        <v>17.38</v>
      </c>
      <c r="AZ4" s="28">
        <v>33.35</v>
      </c>
      <c r="BA4" s="28">
        <v>-5.44</v>
      </c>
      <c r="BB4" s="28"/>
      <c r="BC4" s="63"/>
      <c r="BD4" s="32">
        <f t="shared" si="3"/>
        <v>302.06439999999998</v>
      </c>
      <c r="BE4" s="63"/>
      <c r="BF4" s="32">
        <f t="shared" ref="BF4:BF11" si="14">AZ4^2</f>
        <v>1112.2225000000001</v>
      </c>
      <c r="BG4" s="63"/>
      <c r="BH4" s="32">
        <f t="shared" ref="BH4:BH32" si="15">BA4^2</f>
        <v>29.593600000000006</v>
      </c>
      <c r="BJ4" s="27">
        <v>2</v>
      </c>
      <c r="BK4" s="28">
        <v>17.75</v>
      </c>
      <c r="BL4" s="28">
        <v>33.619999999999997</v>
      </c>
      <c r="BM4" s="28">
        <v>-10.17</v>
      </c>
      <c r="BN4" s="28"/>
      <c r="BO4" s="63"/>
      <c r="BP4" s="32">
        <f t="shared" si="4"/>
        <v>315.0625</v>
      </c>
      <c r="BQ4" s="63"/>
      <c r="BR4" s="32">
        <f t="shared" ref="BR4:BR11" si="16">BL4^2</f>
        <v>1130.3043999999998</v>
      </c>
      <c r="BS4" s="63"/>
      <c r="BT4" s="32">
        <f t="shared" ref="BT4:BT32" si="17">BM4^2</f>
        <v>103.4289</v>
      </c>
    </row>
    <row r="5" spans="2:72" x14ac:dyDescent="0.25">
      <c r="B5" s="33">
        <v>3</v>
      </c>
      <c r="C5" s="28">
        <v>19.63</v>
      </c>
      <c r="D5" s="28">
        <v>38.07</v>
      </c>
      <c r="E5" s="28">
        <v>-28.05</v>
      </c>
      <c r="F5" s="28"/>
      <c r="G5" s="64"/>
      <c r="H5" s="32">
        <f t="shared" si="0"/>
        <v>385.33689999999996</v>
      </c>
      <c r="I5" s="64"/>
      <c r="J5" s="32">
        <f t="shared" si="5"/>
        <v>1449.3249000000001</v>
      </c>
      <c r="K5" s="64"/>
      <c r="L5" s="32">
        <f t="shared" si="6"/>
        <v>786.80250000000001</v>
      </c>
      <c r="N5" s="33">
        <v>3</v>
      </c>
      <c r="O5" s="28">
        <v>23.05</v>
      </c>
      <c r="P5" s="28">
        <v>41.42</v>
      </c>
      <c r="Q5" s="28">
        <v>-30.21</v>
      </c>
      <c r="R5" s="28"/>
      <c r="S5" s="64"/>
      <c r="T5" s="32">
        <f t="shared" si="1"/>
        <v>531.30250000000001</v>
      </c>
      <c r="U5" s="64"/>
      <c r="V5" s="32">
        <f t="shared" si="7"/>
        <v>1715.6164000000001</v>
      </c>
      <c r="W5" s="64"/>
      <c r="X5" s="32">
        <f t="shared" si="8"/>
        <v>912.64410000000009</v>
      </c>
      <c r="Z5" s="27">
        <v>3</v>
      </c>
      <c r="AA5" s="28">
        <v>23.73</v>
      </c>
      <c r="AB5" s="28">
        <v>41.87</v>
      </c>
      <c r="AC5" s="28">
        <v>-35.630000000000003</v>
      </c>
      <c r="AD5" s="28"/>
      <c r="AE5" s="64"/>
      <c r="AF5" s="32">
        <f t="shared" si="9"/>
        <v>563.11289999999997</v>
      </c>
      <c r="AG5" s="64"/>
      <c r="AH5" s="32">
        <f t="shared" si="10"/>
        <v>1753.0968999999998</v>
      </c>
      <c r="AI5" s="64"/>
      <c r="AJ5" s="32">
        <f t="shared" si="11"/>
        <v>1269.4969000000001</v>
      </c>
      <c r="AL5" s="27">
        <v>3</v>
      </c>
      <c r="AM5" s="28">
        <v>24.7</v>
      </c>
      <c r="AN5" s="28">
        <v>40.98</v>
      </c>
      <c r="AO5" s="28">
        <v>-40.03</v>
      </c>
      <c r="AP5" s="28"/>
      <c r="AQ5" s="64"/>
      <c r="AR5" s="32">
        <f t="shared" si="2"/>
        <v>610.08999999999992</v>
      </c>
      <c r="AS5" s="64"/>
      <c r="AT5" s="32">
        <f t="shared" si="12"/>
        <v>1679.3603999999998</v>
      </c>
      <c r="AU5" s="64"/>
      <c r="AV5" s="32">
        <f t="shared" si="13"/>
        <v>1602.4009000000001</v>
      </c>
      <c r="AX5" s="33">
        <v>3</v>
      </c>
      <c r="AY5" s="28">
        <v>17.45</v>
      </c>
      <c r="AZ5" s="28">
        <v>32.340000000000003</v>
      </c>
      <c r="BA5" s="28">
        <v>-5.44</v>
      </c>
      <c r="BB5" s="28"/>
      <c r="BC5" s="64"/>
      <c r="BD5" s="32">
        <f t="shared" si="3"/>
        <v>304.5025</v>
      </c>
      <c r="BE5" s="64"/>
      <c r="BF5" s="32">
        <f t="shared" si="14"/>
        <v>1045.8756000000003</v>
      </c>
      <c r="BG5" s="64"/>
      <c r="BH5" s="32">
        <f t="shared" si="15"/>
        <v>29.593600000000006</v>
      </c>
      <c r="BJ5" s="27">
        <v>3</v>
      </c>
      <c r="BK5" s="28">
        <v>17.16</v>
      </c>
      <c r="BL5" s="28">
        <v>30.2</v>
      </c>
      <c r="BM5" s="28">
        <v>-10.199999999999999</v>
      </c>
      <c r="BN5" s="28"/>
      <c r="BO5" s="64"/>
      <c r="BP5" s="32">
        <f t="shared" si="4"/>
        <v>294.46559999999999</v>
      </c>
      <c r="BQ5" s="64"/>
      <c r="BR5" s="32">
        <f t="shared" si="16"/>
        <v>912.04</v>
      </c>
      <c r="BS5" s="64"/>
      <c r="BT5" s="32">
        <f t="shared" si="17"/>
        <v>104.03999999999999</v>
      </c>
    </row>
    <row r="6" spans="2:72" x14ac:dyDescent="0.25">
      <c r="B6" s="33">
        <v>4</v>
      </c>
      <c r="C6" s="28">
        <v>20.07</v>
      </c>
      <c r="D6" s="28">
        <v>38.64</v>
      </c>
      <c r="E6" s="28">
        <v>-29.56</v>
      </c>
      <c r="F6" s="28"/>
      <c r="G6" s="62">
        <f>AVERAGE(C3:C22)</f>
        <v>19.8215</v>
      </c>
      <c r="H6" s="32">
        <f t="shared" si="0"/>
        <v>402.80490000000003</v>
      </c>
      <c r="I6" s="62">
        <f>AVERAGE(D3:D22)</f>
        <v>38.718000000000004</v>
      </c>
      <c r="J6" s="32">
        <f t="shared" si="5"/>
        <v>1493.0496000000001</v>
      </c>
      <c r="K6" s="62">
        <f>AVERAGE(E3:E22)</f>
        <v>-28.983000000000004</v>
      </c>
      <c r="L6" s="32">
        <f t="shared" si="6"/>
        <v>873.79359999999997</v>
      </c>
      <c r="N6" s="33">
        <v>4</v>
      </c>
      <c r="O6" s="28">
        <v>23.68</v>
      </c>
      <c r="P6" s="28">
        <v>40.770000000000003</v>
      </c>
      <c r="Q6" s="28">
        <v>-37.909999999999997</v>
      </c>
      <c r="R6" s="28"/>
      <c r="S6" s="62">
        <f>AVERAGE(O3:O22)</f>
        <v>23.566000000000006</v>
      </c>
      <c r="T6" s="32">
        <f t="shared" si="1"/>
        <v>560.74239999999998</v>
      </c>
      <c r="U6" s="62">
        <f>AVERAGE(P3:P22)</f>
        <v>40.353000000000002</v>
      </c>
      <c r="V6" s="32">
        <f t="shared" si="7"/>
        <v>1662.1929000000002</v>
      </c>
      <c r="W6" s="62">
        <f>AVERAGE(Q3:Q22)</f>
        <v>-34.659500000000001</v>
      </c>
      <c r="X6" s="32">
        <f t="shared" si="8"/>
        <v>1437.1680999999996</v>
      </c>
      <c r="Z6" s="27">
        <v>4</v>
      </c>
      <c r="AA6" s="28">
        <v>24.56</v>
      </c>
      <c r="AB6" s="28">
        <v>42.13</v>
      </c>
      <c r="AC6" s="28">
        <v>-37.93</v>
      </c>
      <c r="AD6" s="28"/>
      <c r="AE6" s="62">
        <f>AVERAGE(AA3:AA22)</f>
        <v>24.082500000000003</v>
      </c>
      <c r="AF6" s="32">
        <f t="shared" si="9"/>
        <v>603.19359999999995</v>
      </c>
      <c r="AG6" s="62">
        <f>AVERAGE(AB3:AB22)</f>
        <v>41.749499999999998</v>
      </c>
      <c r="AH6" s="32">
        <f t="shared" si="10"/>
        <v>1774.9369000000002</v>
      </c>
      <c r="AI6" s="62">
        <f>AVERAGE(AC3:AC22)</f>
        <v>-35.468500000000006</v>
      </c>
      <c r="AJ6" s="32">
        <f t="shared" si="11"/>
        <v>1438.6849</v>
      </c>
      <c r="AL6" s="27">
        <v>4</v>
      </c>
      <c r="AM6" s="28">
        <v>25.4</v>
      </c>
      <c r="AN6" s="28">
        <v>42.76</v>
      </c>
      <c r="AO6" s="28">
        <v>-42.52</v>
      </c>
      <c r="AP6" s="28"/>
      <c r="AQ6" s="62">
        <f>AVERAGE(AM3:AM22)</f>
        <v>25.287500000000001</v>
      </c>
      <c r="AR6" s="32">
        <f t="shared" si="2"/>
        <v>645.16</v>
      </c>
      <c r="AS6" s="62">
        <f>AVERAGE(AN3:AN22)</f>
        <v>41.8</v>
      </c>
      <c r="AT6" s="32">
        <f t="shared" si="12"/>
        <v>1828.4175999999998</v>
      </c>
      <c r="AU6" s="62">
        <f>AVERAGE(AO3:AO22)</f>
        <v>-40.923500000000004</v>
      </c>
      <c r="AV6" s="32">
        <f t="shared" si="13"/>
        <v>1807.9504000000002</v>
      </c>
      <c r="AX6" s="27">
        <v>4</v>
      </c>
      <c r="AY6" s="28">
        <v>17.11</v>
      </c>
      <c r="AZ6" s="28">
        <v>30.38</v>
      </c>
      <c r="BA6" s="28">
        <v>-6.15</v>
      </c>
      <c r="BB6" s="28"/>
      <c r="BC6" s="62">
        <f>AVERAGE(AY3:AY22)</f>
        <v>17.609000000000002</v>
      </c>
      <c r="BD6" s="32">
        <f t="shared" si="3"/>
        <v>292.75209999999998</v>
      </c>
      <c r="BE6" s="62">
        <f>AVERAGE(AZ3:AZ22)</f>
        <v>33.444000000000003</v>
      </c>
      <c r="BF6" s="32">
        <f t="shared" si="14"/>
        <v>922.94439999999997</v>
      </c>
      <c r="BG6" s="62">
        <f>AVERAGE(BA3:BA22)</f>
        <v>-6.4859999999999998</v>
      </c>
      <c r="BH6" s="32">
        <f t="shared" si="15"/>
        <v>37.822500000000005</v>
      </c>
      <c r="BJ6" s="27">
        <v>4</v>
      </c>
      <c r="BK6" s="28">
        <v>17.53</v>
      </c>
      <c r="BL6" s="28">
        <v>33.11</v>
      </c>
      <c r="BM6" s="28">
        <v>-9.24</v>
      </c>
      <c r="BN6" s="28"/>
      <c r="BO6" s="62">
        <f>AVERAGE(BK3:BK22)</f>
        <v>17.097999999999999</v>
      </c>
      <c r="BP6" s="32">
        <f t="shared" si="4"/>
        <v>307.30090000000001</v>
      </c>
      <c r="BQ6" s="62">
        <f>AVERAGE(BL3:BL22)</f>
        <v>32.110500000000002</v>
      </c>
      <c r="BR6" s="32">
        <f t="shared" si="16"/>
        <v>1096.2720999999999</v>
      </c>
      <c r="BS6" s="62">
        <f>AVERAGE(BM3:BM22)</f>
        <v>-9.4209999999999994</v>
      </c>
      <c r="BT6" s="32">
        <f t="shared" si="17"/>
        <v>85.377600000000001</v>
      </c>
    </row>
    <row r="7" spans="2:72" x14ac:dyDescent="0.25">
      <c r="B7" s="33">
        <v>5</v>
      </c>
      <c r="C7" s="28">
        <v>19.940000000000001</v>
      </c>
      <c r="D7" s="28">
        <v>38.869999999999997</v>
      </c>
      <c r="E7" s="28">
        <v>-29.01</v>
      </c>
      <c r="F7" s="28"/>
      <c r="G7" s="63"/>
      <c r="H7" s="32">
        <f t="shared" si="0"/>
        <v>397.60360000000003</v>
      </c>
      <c r="I7" s="63"/>
      <c r="J7" s="32">
        <f t="shared" si="5"/>
        <v>1510.8768999999998</v>
      </c>
      <c r="K7" s="63"/>
      <c r="L7" s="32">
        <f t="shared" si="6"/>
        <v>841.58010000000013</v>
      </c>
      <c r="N7" s="33">
        <v>5</v>
      </c>
      <c r="O7" s="28">
        <v>24.12</v>
      </c>
      <c r="P7" s="28">
        <v>40.04</v>
      </c>
      <c r="Q7" s="28">
        <v>-34.94</v>
      </c>
      <c r="R7" s="28"/>
      <c r="S7" s="63"/>
      <c r="T7" s="32">
        <f t="shared" si="1"/>
        <v>581.77440000000001</v>
      </c>
      <c r="U7" s="63"/>
      <c r="V7" s="32">
        <f t="shared" si="7"/>
        <v>1603.2015999999999</v>
      </c>
      <c r="W7" s="63"/>
      <c r="X7" s="32">
        <f t="shared" si="8"/>
        <v>1220.8035999999997</v>
      </c>
      <c r="Z7" s="27">
        <v>5</v>
      </c>
      <c r="AA7" s="28">
        <v>25.05</v>
      </c>
      <c r="AB7" s="28">
        <v>44.34</v>
      </c>
      <c r="AC7" s="28">
        <v>-34.33</v>
      </c>
      <c r="AD7" s="28"/>
      <c r="AE7" s="63"/>
      <c r="AF7" s="32">
        <f t="shared" si="9"/>
        <v>627.50250000000005</v>
      </c>
      <c r="AG7" s="63"/>
      <c r="AH7" s="32">
        <f t="shared" si="10"/>
        <v>1966.0356000000004</v>
      </c>
      <c r="AI7" s="63"/>
      <c r="AJ7" s="32">
        <f t="shared" si="11"/>
        <v>1178.5488999999998</v>
      </c>
      <c r="AL7" s="27">
        <v>5</v>
      </c>
      <c r="AM7" s="28">
        <v>25.87</v>
      </c>
      <c r="AN7" s="28">
        <v>41.91</v>
      </c>
      <c r="AO7" s="28">
        <v>-41.08</v>
      </c>
      <c r="AP7" s="28"/>
      <c r="AQ7" s="63"/>
      <c r="AR7" s="32">
        <f t="shared" si="2"/>
        <v>669.25690000000009</v>
      </c>
      <c r="AS7" s="63"/>
      <c r="AT7" s="32">
        <f t="shared" si="12"/>
        <v>1756.4480999999996</v>
      </c>
      <c r="AU7" s="63"/>
      <c r="AV7" s="32">
        <f t="shared" si="13"/>
        <v>1687.5663999999999</v>
      </c>
      <c r="AX7" s="27">
        <v>5</v>
      </c>
      <c r="AY7" s="28">
        <v>18.5</v>
      </c>
      <c r="AZ7" s="28">
        <v>33.76</v>
      </c>
      <c r="BA7" s="28">
        <v>-9.3000000000000007</v>
      </c>
      <c r="BB7" s="28"/>
      <c r="BC7" s="63"/>
      <c r="BD7" s="32">
        <f t="shared" si="3"/>
        <v>342.25</v>
      </c>
      <c r="BE7" s="63"/>
      <c r="BF7" s="32">
        <f t="shared" si="14"/>
        <v>1139.7375999999999</v>
      </c>
      <c r="BG7" s="63"/>
      <c r="BH7" s="32">
        <f t="shared" si="15"/>
        <v>86.490000000000009</v>
      </c>
      <c r="BJ7" s="33">
        <v>5</v>
      </c>
      <c r="BK7" s="28">
        <v>17.93</v>
      </c>
      <c r="BL7" s="28">
        <v>34.369999999999997</v>
      </c>
      <c r="BM7" s="28">
        <v>-9.16</v>
      </c>
      <c r="BN7" s="28"/>
      <c r="BO7" s="63"/>
      <c r="BP7" s="32">
        <f t="shared" si="4"/>
        <v>321.48489999999998</v>
      </c>
      <c r="BQ7" s="63"/>
      <c r="BR7" s="32">
        <f t="shared" si="16"/>
        <v>1181.2968999999998</v>
      </c>
      <c r="BS7" s="63"/>
      <c r="BT7" s="32">
        <f t="shared" si="17"/>
        <v>83.905600000000007</v>
      </c>
    </row>
    <row r="8" spans="2:72" x14ac:dyDescent="0.25">
      <c r="B8" s="33">
        <v>6</v>
      </c>
      <c r="C8" s="34">
        <v>19.05</v>
      </c>
      <c r="D8" s="28">
        <v>38.090000000000003</v>
      </c>
      <c r="E8" s="28">
        <v>-28.2</v>
      </c>
      <c r="F8" s="28"/>
      <c r="G8" s="64"/>
      <c r="H8" s="32">
        <f t="shared" si="0"/>
        <v>362.90250000000003</v>
      </c>
      <c r="I8" s="64"/>
      <c r="J8" s="32">
        <f t="shared" si="5"/>
        <v>1450.8481000000002</v>
      </c>
      <c r="K8" s="64"/>
      <c r="L8" s="32">
        <f t="shared" si="6"/>
        <v>795.24</v>
      </c>
      <c r="N8" s="33">
        <v>6</v>
      </c>
      <c r="O8" s="28">
        <v>23.63</v>
      </c>
      <c r="P8" s="28">
        <v>41.51</v>
      </c>
      <c r="Q8" s="28">
        <v>-36.68</v>
      </c>
      <c r="R8" s="28"/>
      <c r="S8" s="64"/>
      <c r="T8" s="32">
        <f t="shared" si="1"/>
        <v>558.37689999999998</v>
      </c>
      <c r="U8" s="64"/>
      <c r="V8" s="32">
        <f t="shared" si="7"/>
        <v>1723.0800999999999</v>
      </c>
      <c r="W8" s="64"/>
      <c r="X8" s="32">
        <f t="shared" si="8"/>
        <v>1345.4223999999999</v>
      </c>
      <c r="Z8" s="27">
        <v>6</v>
      </c>
      <c r="AA8" s="28">
        <v>23.94</v>
      </c>
      <c r="AB8" s="28">
        <v>41.75</v>
      </c>
      <c r="AC8" s="28">
        <v>-35.24</v>
      </c>
      <c r="AD8" s="28"/>
      <c r="AE8" s="64"/>
      <c r="AF8" s="32">
        <f t="shared" si="9"/>
        <v>573.12360000000001</v>
      </c>
      <c r="AG8" s="64"/>
      <c r="AH8" s="32">
        <f t="shared" si="10"/>
        <v>1743.0625</v>
      </c>
      <c r="AI8" s="64"/>
      <c r="AJ8" s="32">
        <f t="shared" si="11"/>
        <v>1241.8576</v>
      </c>
      <c r="AL8" s="27">
        <v>6</v>
      </c>
      <c r="AM8" s="28">
        <v>25.18</v>
      </c>
      <c r="AN8" s="28">
        <v>41.66</v>
      </c>
      <c r="AO8" s="28">
        <v>-41.6</v>
      </c>
      <c r="AP8" s="28"/>
      <c r="AQ8" s="64"/>
      <c r="AR8" s="32">
        <f t="shared" si="2"/>
        <v>634.03239999999994</v>
      </c>
      <c r="AS8" s="64"/>
      <c r="AT8" s="32">
        <f t="shared" si="12"/>
        <v>1735.5555999999997</v>
      </c>
      <c r="AU8" s="64"/>
      <c r="AV8" s="32">
        <f t="shared" si="13"/>
        <v>1730.5600000000002</v>
      </c>
      <c r="AX8" s="27">
        <v>6</v>
      </c>
      <c r="AY8" s="28">
        <v>18.3</v>
      </c>
      <c r="AZ8" s="28">
        <v>33.86</v>
      </c>
      <c r="BA8" s="28">
        <v>-8.35</v>
      </c>
      <c r="BB8" s="28"/>
      <c r="BC8" s="64"/>
      <c r="BD8" s="32">
        <f t="shared" si="3"/>
        <v>334.89000000000004</v>
      </c>
      <c r="BE8" s="64"/>
      <c r="BF8" s="32">
        <f t="shared" si="14"/>
        <v>1146.4995999999999</v>
      </c>
      <c r="BG8" s="64"/>
      <c r="BH8" s="32">
        <f t="shared" si="15"/>
        <v>69.722499999999997</v>
      </c>
      <c r="BJ8" s="33">
        <v>6</v>
      </c>
      <c r="BK8" s="28">
        <v>17.22</v>
      </c>
      <c r="BL8" s="28">
        <v>30.06</v>
      </c>
      <c r="BM8" s="28">
        <v>-8.89</v>
      </c>
      <c r="BN8" s="28"/>
      <c r="BO8" s="64"/>
      <c r="BP8" s="32">
        <f t="shared" si="4"/>
        <v>296.52839999999998</v>
      </c>
      <c r="BQ8" s="64"/>
      <c r="BR8" s="32">
        <f t="shared" si="16"/>
        <v>903.60359999999991</v>
      </c>
      <c r="BS8" s="64"/>
      <c r="BT8" s="32">
        <f t="shared" si="17"/>
        <v>79.032100000000014</v>
      </c>
    </row>
    <row r="9" spans="2:72" x14ac:dyDescent="0.25">
      <c r="B9" s="33">
        <v>7</v>
      </c>
      <c r="C9" s="28">
        <v>19.23</v>
      </c>
      <c r="D9" s="28">
        <v>38.22</v>
      </c>
      <c r="E9" s="28">
        <v>-28.16</v>
      </c>
      <c r="F9" s="28"/>
      <c r="G9" s="62">
        <f>SUM(H3:H22)</f>
        <v>7861.2198999999982</v>
      </c>
      <c r="H9" s="32">
        <f t="shared" si="0"/>
        <v>369.79290000000003</v>
      </c>
      <c r="I9" s="62">
        <f>SUM(J3:J22)</f>
        <v>29986.349799999996</v>
      </c>
      <c r="J9" s="32">
        <f t="shared" si="5"/>
        <v>1460.7683999999999</v>
      </c>
      <c r="K9" s="62">
        <f>SUM(L3:L22)</f>
        <v>16810.445599999999</v>
      </c>
      <c r="L9" s="32">
        <f t="shared" si="6"/>
        <v>792.98559999999998</v>
      </c>
      <c r="N9" s="27">
        <v>7</v>
      </c>
      <c r="O9" s="28">
        <v>23.3</v>
      </c>
      <c r="P9" s="28">
        <v>40.64</v>
      </c>
      <c r="Q9" s="28">
        <v>-36.299999999999997</v>
      </c>
      <c r="R9" s="28"/>
      <c r="S9" s="62">
        <f>SUM(T3:T22)</f>
        <v>11111.182800000002</v>
      </c>
      <c r="T9" s="32">
        <f t="shared" si="1"/>
        <v>542.89</v>
      </c>
      <c r="U9" s="62">
        <f>SUM(V3:V22)</f>
        <v>32591.355999999996</v>
      </c>
      <c r="V9" s="32">
        <f t="shared" si="7"/>
        <v>1651.6096</v>
      </c>
      <c r="W9" s="62">
        <f>SUM(X3:X22)</f>
        <v>24077.153499999997</v>
      </c>
      <c r="X9" s="32">
        <f t="shared" si="8"/>
        <v>1317.6899999999998</v>
      </c>
      <c r="Z9" s="27">
        <v>7</v>
      </c>
      <c r="AA9" s="28">
        <v>24.51</v>
      </c>
      <c r="AB9" s="28">
        <v>42.1</v>
      </c>
      <c r="AC9" s="28">
        <v>-37.26</v>
      </c>
      <c r="AD9" s="28"/>
      <c r="AE9" s="62">
        <f>SUM(AF3:AF22)</f>
        <v>11605.995499999997</v>
      </c>
      <c r="AF9" s="32">
        <f t="shared" si="9"/>
        <v>600.7401000000001</v>
      </c>
      <c r="AG9" s="62">
        <f>SUM(AH3:AH22)</f>
        <v>34881.128700000001</v>
      </c>
      <c r="AH9" s="32">
        <f t="shared" si="10"/>
        <v>1772.41</v>
      </c>
      <c r="AI9" s="62">
        <f>SUM(AJ3:AJ22)</f>
        <v>25182.785100000005</v>
      </c>
      <c r="AJ9" s="32">
        <f t="shared" si="11"/>
        <v>1388.3075999999999</v>
      </c>
      <c r="AL9" s="33">
        <v>7</v>
      </c>
      <c r="AM9" s="28">
        <v>25.64</v>
      </c>
      <c r="AN9" s="28">
        <v>41.16</v>
      </c>
      <c r="AO9" s="28">
        <v>-40.090000000000003</v>
      </c>
      <c r="AP9" s="28"/>
      <c r="AQ9" s="62">
        <f>SUM(AR3:AR22)</f>
        <v>12793.1949</v>
      </c>
      <c r="AR9" s="32">
        <f t="shared" si="2"/>
        <v>657.40960000000007</v>
      </c>
      <c r="AS9" s="62">
        <f>SUM(AT3:AT22)</f>
        <v>34956.4496</v>
      </c>
      <c r="AT9" s="32">
        <f t="shared" si="12"/>
        <v>1694.1455999999998</v>
      </c>
      <c r="AU9" s="62">
        <f>SUM(AV3:AV22)</f>
        <v>33511.313499999997</v>
      </c>
      <c r="AV9" s="32">
        <f t="shared" si="13"/>
        <v>1607.2081000000003</v>
      </c>
      <c r="AX9" s="33">
        <v>7</v>
      </c>
      <c r="AY9" s="28">
        <v>17.39</v>
      </c>
      <c r="AZ9" s="28">
        <v>32.92</v>
      </c>
      <c r="BA9" s="28">
        <v>-7.67</v>
      </c>
      <c r="BB9" s="28"/>
      <c r="BC9" s="62">
        <f>SUM(BD3:BD22)</f>
        <v>6207.0077999999994</v>
      </c>
      <c r="BD9" s="32">
        <f t="shared" si="3"/>
        <v>302.41210000000001</v>
      </c>
      <c r="BE9" s="62">
        <f>SUM(BF3:BF22)</f>
        <v>22401.946000000004</v>
      </c>
      <c r="BF9" s="32">
        <f t="shared" si="14"/>
        <v>1083.7264</v>
      </c>
      <c r="BG9" s="62">
        <f>SUM(BH3:BH22)</f>
        <v>879.45859999999982</v>
      </c>
      <c r="BH9" s="32">
        <f t="shared" si="15"/>
        <v>58.828899999999997</v>
      </c>
      <c r="BJ9" s="27">
        <v>7</v>
      </c>
      <c r="BK9" s="28">
        <v>16.71</v>
      </c>
      <c r="BL9" s="28">
        <v>31.93</v>
      </c>
      <c r="BM9" s="28">
        <v>-8.85</v>
      </c>
      <c r="BN9" s="28"/>
      <c r="BO9" s="62">
        <f>SUM(BP3:BP22)</f>
        <v>5851.6945999999998</v>
      </c>
      <c r="BP9" s="32">
        <f t="shared" si="4"/>
        <v>279.22410000000002</v>
      </c>
      <c r="BQ9" s="62">
        <f>SUM(BR3:BR22)</f>
        <v>20644.694100000001</v>
      </c>
      <c r="BR9" s="32">
        <f t="shared" si="16"/>
        <v>1019.5249</v>
      </c>
      <c r="BS9" s="62">
        <f>SUM(BT3:BT22)</f>
        <v>1793.0237999999999</v>
      </c>
      <c r="BT9" s="32">
        <f t="shared" si="17"/>
        <v>78.322499999999991</v>
      </c>
    </row>
    <row r="10" spans="2:72" x14ac:dyDescent="0.25">
      <c r="B10" s="33">
        <v>8</v>
      </c>
      <c r="C10" s="28">
        <v>20.190000000000001</v>
      </c>
      <c r="D10" s="28">
        <v>39</v>
      </c>
      <c r="E10" s="28">
        <v>-29.15</v>
      </c>
      <c r="F10" s="28"/>
      <c r="G10" s="63"/>
      <c r="H10" s="32">
        <f t="shared" si="0"/>
        <v>407.63610000000006</v>
      </c>
      <c r="I10" s="63"/>
      <c r="J10" s="32">
        <f t="shared" si="5"/>
        <v>1521</v>
      </c>
      <c r="K10" s="63"/>
      <c r="L10" s="32">
        <f t="shared" si="6"/>
        <v>849.72249999999997</v>
      </c>
      <c r="N10" s="33">
        <v>8</v>
      </c>
      <c r="O10" s="28">
        <v>23.68</v>
      </c>
      <c r="P10" s="28">
        <v>41.47</v>
      </c>
      <c r="Q10" s="28">
        <v>-35.46</v>
      </c>
      <c r="R10" s="28"/>
      <c r="S10" s="63"/>
      <c r="T10" s="32">
        <f t="shared" si="1"/>
        <v>560.74239999999998</v>
      </c>
      <c r="U10" s="63"/>
      <c r="V10" s="32">
        <f t="shared" si="7"/>
        <v>1719.7609</v>
      </c>
      <c r="W10" s="63"/>
      <c r="X10" s="32">
        <f t="shared" si="8"/>
        <v>1257.4116000000001</v>
      </c>
      <c r="Z10" s="33">
        <v>8</v>
      </c>
      <c r="AA10" s="28">
        <v>23.45</v>
      </c>
      <c r="AB10" s="28">
        <v>41.75</v>
      </c>
      <c r="AC10" s="28">
        <v>-34.44</v>
      </c>
      <c r="AD10" s="28"/>
      <c r="AE10" s="63"/>
      <c r="AF10" s="32">
        <f t="shared" si="9"/>
        <v>549.90249999999992</v>
      </c>
      <c r="AG10" s="63"/>
      <c r="AH10" s="32">
        <f t="shared" si="10"/>
        <v>1743.0625</v>
      </c>
      <c r="AI10" s="63"/>
      <c r="AJ10" s="32">
        <f t="shared" si="11"/>
        <v>1186.1135999999999</v>
      </c>
      <c r="AL10" s="33">
        <v>8</v>
      </c>
      <c r="AM10" s="28">
        <v>25.91</v>
      </c>
      <c r="AN10" s="28">
        <v>42.4</v>
      </c>
      <c r="AO10" s="28">
        <v>-41.61</v>
      </c>
      <c r="AP10" s="28"/>
      <c r="AQ10" s="63"/>
      <c r="AR10" s="32">
        <f t="shared" si="2"/>
        <v>671.32810000000006</v>
      </c>
      <c r="AS10" s="63"/>
      <c r="AT10" s="32">
        <f t="shared" si="12"/>
        <v>1797.76</v>
      </c>
      <c r="AU10" s="63"/>
      <c r="AV10" s="32">
        <f t="shared" si="13"/>
        <v>1731.3921</v>
      </c>
      <c r="AX10" s="27">
        <v>8</v>
      </c>
      <c r="AY10" s="28">
        <v>18.149999999999999</v>
      </c>
      <c r="AZ10" s="28">
        <v>33.86</v>
      </c>
      <c r="BA10" s="28">
        <v>-8.31</v>
      </c>
      <c r="BB10" s="28"/>
      <c r="BC10" s="63"/>
      <c r="BD10" s="32">
        <f t="shared" si="3"/>
        <v>329.42249999999996</v>
      </c>
      <c r="BE10" s="63"/>
      <c r="BF10" s="32">
        <f t="shared" si="14"/>
        <v>1146.4995999999999</v>
      </c>
      <c r="BG10" s="63"/>
      <c r="BH10" s="32">
        <f t="shared" si="15"/>
        <v>69.056100000000015</v>
      </c>
      <c r="BJ10" s="27">
        <v>8</v>
      </c>
      <c r="BK10" s="28">
        <v>17.05</v>
      </c>
      <c r="BL10" s="28">
        <v>33.06</v>
      </c>
      <c r="BM10" s="28">
        <v>-7.85</v>
      </c>
      <c r="BN10" s="28"/>
      <c r="BO10" s="63"/>
      <c r="BP10" s="32">
        <f t="shared" si="4"/>
        <v>290.70250000000004</v>
      </c>
      <c r="BQ10" s="63"/>
      <c r="BR10" s="32">
        <f t="shared" si="16"/>
        <v>1092.9636</v>
      </c>
      <c r="BS10" s="63"/>
      <c r="BT10" s="32">
        <f t="shared" si="17"/>
        <v>61.622499999999995</v>
      </c>
    </row>
    <row r="11" spans="2:72" x14ac:dyDescent="0.25">
      <c r="B11" s="27">
        <v>9</v>
      </c>
      <c r="C11" s="28">
        <v>19.68</v>
      </c>
      <c r="D11" s="28">
        <v>38.79</v>
      </c>
      <c r="E11" s="28">
        <v>-28.2</v>
      </c>
      <c r="F11" s="28"/>
      <c r="G11" s="64"/>
      <c r="H11" s="32">
        <f t="shared" si="0"/>
        <v>387.30239999999998</v>
      </c>
      <c r="I11" s="64"/>
      <c r="J11" s="32">
        <f t="shared" si="5"/>
        <v>1504.6641</v>
      </c>
      <c r="K11" s="64"/>
      <c r="L11" s="32">
        <f t="shared" si="6"/>
        <v>795.24</v>
      </c>
      <c r="N11" s="33">
        <v>9</v>
      </c>
      <c r="O11" s="28">
        <v>23.35</v>
      </c>
      <c r="P11" s="28">
        <v>40.630000000000003</v>
      </c>
      <c r="Q11" s="28">
        <v>-32.729999999999997</v>
      </c>
      <c r="R11" s="28"/>
      <c r="S11" s="64"/>
      <c r="T11" s="32">
        <f t="shared" si="1"/>
        <v>545.22250000000008</v>
      </c>
      <c r="U11" s="64"/>
      <c r="V11" s="32">
        <f t="shared" si="7"/>
        <v>1650.7969000000003</v>
      </c>
      <c r="W11" s="64"/>
      <c r="X11" s="32">
        <f t="shared" si="8"/>
        <v>1071.2528999999997</v>
      </c>
      <c r="Z11" s="27">
        <v>9</v>
      </c>
      <c r="AA11" s="28">
        <v>24.27</v>
      </c>
      <c r="AB11" s="28">
        <v>41.69</v>
      </c>
      <c r="AC11" s="28">
        <v>-36.39</v>
      </c>
      <c r="AD11" s="28"/>
      <c r="AE11" s="64"/>
      <c r="AF11" s="32">
        <f t="shared" si="9"/>
        <v>589.03289999999993</v>
      </c>
      <c r="AG11" s="64"/>
      <c r="AH11" s="32">
        <f t="shared" si="10"/>
        <v>1738.0560999999998</v>
      </c>
      <c r="AI11" s="64"/>
      <c r="AJ11" s="32">
        <f t="shared" si="11"/>
        <v>1324.2320999999999</v>
      </c>
      <c r="AL11" s="27">
        <v>9</v>
      </c>
      <c r="AM11" s="28">
        <v>25.5</v>
      </c>
      <c r="AN11" s="28">
        <v>41.76</v>
      </c>
      <c r="AO11" s="28">
        <v>-41.08</v>
      </c>
      <c r="AP11" s="28"/>
      <c r="AQ11" s="64"/>
      <c r="AR11" s="32">
        <f t="shared" si="2"/>
        <v>650.25</v>
      </c>
      <c r="AS11" s="64"/>
      <c r="AT11" s="32">
        <f t="shared" si="12"/>
        <v>1743.8975999999998</v>
      </c>
      <c r="AU11" s="64"/>
      <c r="AV11" s="32">
        <f t="shared" si="13"/>
        <v>1687.5663999999999</v>
      </c>
      <c r="AX11" s="27">
        <v>9</v>
      </c>
      <c r="AY11" s="28">
        <v>18.690000000000001</v>
      </c>
      <c r="AZ11" s="28">
        <v>34.86</v>
      </c>
      <c r="BA11" s="28">
        <v>-7.35</v>
      </c>
      <c r="BB11" s="28"/>
      <c r="BC11" s="64"/>
      <c r="BD11" s="32">
        <f t="shared" si="3"/>
        <v>349.31610000000006</v>
      </c>
      <c r="BE11" s="64"/>
      <c r="BF11" s="32">
        <f t="shared" si="14"/>
        <v>1215.2195999999999</v>
      </c>
      <c r="BG11" s="64"/>
      <c r="BH11" s="32">
        <f t="shared" si="15"/>
        <v>54.022499999999994</v>
      </c>
      <c r="BJ11" s="27">
        <v>9</v>
      </c>
      <c r="BK11" s="28">
        <v>16.32</v>
      </c>
      <c r="BL11" s="28">
        <v>31</v>
      </c>
      <c r="BM11" s="28">
        <v>-8.64</v>
      </c>
      <c r="BN11" s="28"/>
      <c r="BO11" s="64"/>
      <c r="BP11" s="32">
        <f t="shared" si="4"/>
        <v>266.3424</v>
      </c>
      <c r="BQ11" s="64"/>
      <c r="BR11" s="32">
        <f t="shared" si="16"/>
        <v>961</v>
      </c>
      <c r="BS11" s="64"/>
      <c r="BT11" s="32">
        <f t="shared" si="17"/>
        <v>74.649600000000007</v>
      </c>
    </row>
    <row r="12" spans="2:72" x14ac:dyDescent="0.25">
      <c r="B12" s="33">
        <v>10</v>
      </c>
      <c r="C12" s="28">
        <v>19.489999999999998</v>
      </c>
      <c r="D12" s="28">
        <v>38.159999999999997</v>
      </c>
      <c r="E12" s="28">
        <v>-28.48</v>
      </c>
      <c r="F12" s="28"/>
      <c r="G12" s="62">
        <f>G9*(COUNT($N$3:$N$22))</f>
        <v>157224.39799999996</v>
      </c>
      <c r="H12" s="32">
        <f t="shared" si="0"/>
        <v>379.86009999999993</v>
      </c>
      <c r="I12" s="62">
        <f>I9*(COUNT($N$3:$N$22))</f>
        <v>599726.99599999993</v>
      </c>
      <c r="J12" s="32">
        <f>D12^2</f>
        <v>1456.1855999999998</v>
      </c>
      <c r="K12" s="62">
        <f>K9*(COUNT($N$3:$N$22))</f>
        <v>336208.91200000001</v>
      </c>
      <c r="L12" s="32">
        <f t="shared" si="6"/>
        <v>811.11040000000003</v>
      </c>
      <c r="N12" s="33">
        <v>10</v>
      </c>
      <c r="O12" s="28">
        <v>23.92</v>
      </c>
      <c r="P12" s="28">
        <v>40.79</v>
      </c>
      <c r="Q12" s="28">
        <v>-35.409999999999997</v>
      </c>
      <c r="R12" s="28"/>
      <c r="S12" s="62">
        <f>S9*(COUNT($N$3:$N$22))</f>
        <v>222223.65600000005</v>
      </c>
      <c r="T12" s="32">
        <f t="shared" si="1"/>
        <v>572.16640000000007</v>
      </c>
      <c r="U12" s="62">
        <f>U9*(COUNT($N$3:$N$22))</f>
        <v>651827.11999999988</v>
      </c>
      <c r="V12" s="32">
        <f>P12^2</f>
        <v>1663.8241</v>
      </c>
      <c r="W12" s="62">
        <f>W9*(COUNT($N$3:$N$22))</f>
        <v>481543.06999999995</v>
      </c>
      <c r="X12" s="32">
        <f t="shared" si="8"/>
        <v>1253.8680999999997</v>
      </c>
      <c r="Z12" s="27">
        <v>10</v>
      </c>
      <c r="AA12" s="28">
        <v>23.58</v>
      </c>
      <c r="AB12" s="28">
        <v>39.64</v>
      </c>
      <c r="AC12" s="28">
        <v>-34.659999999999997</v>
      </c>
      <c r="AD12" s="28"/>
      <c r="AE12" s="62">
        <f>AE9*(COUNT(Z$3:Z$22))</f>
        <v>232119.90999999995</v>
      </c>
      <c r="AF12" s="32">
        <f t="shared" si="9"/>
        <v>556.01639999999998</v>
      </c>
      <c r="AG12" s="62">
        <f>AG9*(COUNT($N$3:$N$22))</f>
        <v>697622.57400000002</v>
      </c>
      <c r="AH12" s="32">
        <f>AB12^2</f>
        <v>1571.3296</v>
      </c>
      <c r="AI12" s="62">
        <f>AI9*(COUNT($N$3:$N$22))</f>
        <v>503655.70200000011</v>
      </c>
      <c r="AJ12" s="32">
        <f t="shared" si="11"/>
        <v>1201.3155999999997</v>
      </c>
      <c r="AL12" s="27">
        <v>10</v>
      </c>
      <c r="AM12" s="28">
        <v>24.98</v>
      </c>
      <c r="AN12" s="28">
        <v>40.93</v>
      </c>
      <c r="AO12" s="28">
        <v>-39.979999999999997</v>
      </c>
      <c r="AP12" s="28"/>
      <c r="AQ12" s="62">
        <f>AQ9*(COUNT($N$3:$N$22))</f>
        <v>255863.89800000002</v>
      </c>
      <c r="AR12" s="32">
        <f t="shared" si="2"/>
        <v>624.00040000000001</v>
      </c>
      <c r="AS12" s="62">
        <f>AS9*(COUNT($N$3:$N$22))</f>
        <v>699128.99199999997</v>
      </c>
      <c r="AT12" s="32">
        <f>AN12^2</f>
        <v>1675.2648999999999</v>
      </c>
      <c r="AU12" s="62">
        <f>AU9*(COUNT($N$3:$N$22))</f>
        <v>670226.2699999999</v>
      </c>
      <c r="AV12" s="32">
        <f t="shared" si="13"/>
        <v>1598.4003999999998</v>
      </c>
      <c r="AX12" s="27">
        <v>10</v>
      </c>
      <c r="AY12" s="28">
        <v>18.46</v>
      </c>
      <c r="AZ12" s="28">
        <v>35.409999999999997</v>
      </c>
      <c r="BA12" s="28">
        <v>-6.28</v>
      </c>
      <c r="BB12" s="28"/>
      <c r="BC12" s="62">
        <f>BC9*(COUNT($N$3:$N$22))</f>
        <v>124140.15599999999</v>
      </c>
      <c r="BD12" s="32">
        <f t="shared" si="3"/>
        <v>340.77160000000003</v>
      </c>
      <c r="BE12" s="62">
        <f>BE9*(COUNT($N$3:$N$22))</f>
        <v>448038.92000000004</v>
      </c>
      <c r="BF12" s="32">
        <f>AZ12^2</f>
        <v>1253.8680999999997</v>
      </c>
      <c r="BG12" s="62">
        <f>BG9*(COUNT($N$3:$N$22))</f>
        <v>17589.171999999995</v>
      </c>
      <c r="BH12" s="32">
        <f t="shared" si="15"/>
        <v>39.438400000000001</v>
      </c>
      <c r="BJ12" s="27">
        <v>10</v>
      </c>
      <c r="BK12" s="28">
        <v>17.399999999999999</v>
      </c>
      <c r="BL12" s="28">
        <v>32.53</v>
      </c>
      <c r="BM12" s="28">
        <v>-11.42</v>
      </c>
      <c r="BN12" s="28"/>
      <c r="BO12" s="62">
        <f>BO9*(COUNT($N$3:$N$22))</f>
        <v>117033.89199999999</v>
      </c>
      <c r="BP12" s="32">
        <f t="shared" si="4"/>
        <v>302.75999999999993</v>
      </c>
      <c r="BQ12" s="62">
        <f>BQ9*(COUNT($N$3:$N$22))</f>
        <v>412893.88199999998</v>
      </c>
      <c r="BR12" s="32">
        <f>BL12^2</f>
        <v>1058.2009</v>
      </c>
      <c r="BS12" s="62">
        <f>BS9*(COUNT($N$3:$N$22))</f>
        <v>35860.475999999995</v>
      </c>
      <c r="BT12" s="32">
        <f t="shared" si="17"/>
        <v>130.41640000000001</v>
      </c>
    </row>
    <row r="13" spans="2:72" x14ac:dyDescent="0.25">
      <c r="B13" s="33">
        <v>11</v>
      </c>
      <c r="C13" s="28">
        <v>20.6</v>
      </c>
      <c r="D13" s="28">
        <v>38.72</v>
      </c>
      <c r="E13" s="28">
        <v>-30.66</v>
      </c>
      <c r="F13" s="28"/>
      <c r="G13" s="63"/>
      <c r="H13" s="32">
        <f t="shared" si="0"/>
        <v>424.36000000000007</v>
      </c>
      <c r="I13" s="63"/>
      <c r="J13" s="32">
        <f t="shared" si="5"/>
        <v>1499.2384</v>
      </c>
      <c r="K13" s="63"/>
      <c r="L13" s="32">
        <f t="shared" si="6"/>
        <v>940.03560000000004</v>
      </c>
      <c r="N13" s="33">
        <v>11</v>
      </c>
      <c r="O13" s="28">
        <v>23.28</v>
      </c>
      <c r="P13" s="28">
        <v>41.42</v>
      </c>
      <c r="Q13" s="28">
        <v>-34.700000000000003</v>
      </c>
      <c r="R13" s="28"/>
      <c r="S13" s="63"/>
      <c r="T13" s="32">
        <f t="shared" si="1"/>
        <v>541.9584000000001</v>
      </c>
      <c r="U13" s="63"/>
      <c r="V13" s="32">
        <f t="shared" ref="V13:V24" si="18">P13^2</f>
        <v>1715.6164000000001</v>
      </c>
      <c r="W13" s="63"/>
      <c r="X13" s="32">
        <f t="shared" si="8"/>
        <v>1204.0900000000001</v>
      </c>
      <c r="Z13" s="27">
        <v>11</v>
      </c>
      <c r="AA13" s="28">
        <v>23.16</v>
      </c>
      <c r="AB13" s="28">
        <v>40.58</v>
      </c>
      <c r="AC13" s="28">
        <v>-35</v>
      </c>
      <c r="AD13" s="28"/>
      <c r="AE13" s="63"/>
      <c r="AF13" s="32">
        <f t="shared" si="9"/>
        <v>536.38559999999995</v>
      </c>
      <c r="AG13" s="63"/>
      <c r="AH13" s="32">
        <f t="shared" ref="AH13:AH24" si="19">AB13^2</f>
        <v>1646.7363999999998</v>
      </c>
      <c r="AI13" s="63"/>
      <c r="AJ13" s="32">
        <f t="shared" si="11"/>
        <v>1225</v>
      </c>
      <c r="AL13" s="27">
        <v>11</v>
      </c>
      <c r="AM13" s="28">
        <v>25.36</v>
      </c>
      <c r="AN13" s="28">
        <v>43.23</v>
      </c>
      <c r="AO13" s="28">
        <v>-41.15</v>
      </c>
      <c r="AP13" s="28"/>
      <c r="AQ13" s="63"/>
      <c r="AR13" s="32">
        <f t="shared" si="2"/>
        <v>643.12959999999998</v>
      </c>
      <c r="AS13" s="63"/>
      <c r="AT13" s="32">
        <f t="shared" ref="AT13:AT24" si="20">AN13^2</f>
        <v>1868.8328999999997</v>
      </c>
      <c r="AU13" s="63"/>
      <c r="AV13" s="32">
        <f t="shared" si="13"/>
        <v>1693.3225</v>
      </c>
      <c r="AX13" s="27">
        <v>11</v>
      </c>
      <c r="AY13" s="28">
        <v>17.100000000000001</v>
      </c>
      <c r="AZ13" s="28">
        <v>36.479999999999997</v>
      </c>
      <c r="BA13" s="28">
        <v>-2.89</v>
      </c>
      <c r="BB13" s="28"/>
      <c r="BC13" s="63"/>
      <c r="BD13" s="32">
        <f t="shared" si="3"/>
        <v>292.41000000000003</v>
      </c>
      <c r="BE13" s="63"/>
      <c r="BF13" s="32">
        <f t="shared" ref="BF13:BF24" si="21">AZ13^2</f>
        <v>1330.7903999999999</v>
      </c>
      <c r="BG13" s="63"/>
      <c r="BH13" s="32">
        <f t="shared" si="15"/>
        <v>8.3521000000000001</v>
      </c>
      <c r="BJ13" s="27">
        <v>11</v>
      </c>
      <c r="BK13" s="28">
        <v>16.47</v>
      </c>
      <c r="BL13" s="28">
        <v>31.55</v>
      </c>
      <c r="BM13" s="28">
        <v>-9.69</v>
      </c>
      <c r="BN13" s="28"/>
      <c r="BO13" s="63"/>
      <c r="BP13" s="32">
        <f t="shared" si="4"/>
        <v>271.26089999999994</v>
      </c>
      <c r="BQ13" s="63"/>
      <c r="BR13" s="32">
        <f t="shared" ref="BR13:BR24" si="22">BL13^2</f>
        <v>995.40250000000003</v>
      </c>
      <c r="BS13" s="63"/>
      <c r="BT13" s="32">
        <f t="shared" si="17"/>
        <v>93.89609999999999</v>
      </c>
    </row>
    <row r="14" spans="2:72" x14ac:dyDescent="0.25">
      <c r="B14" s="33">
        <v>12</v>
      </c>
      <c r="C14" s="28">
        <v>19.5</v>
      </c>
      <c r="D14" s="28">
        <v>38.67</v>
      </c>
      <c r="E14" s="28">
        <v>-28.37</v>
      </c>
      <c r="F14" s="28"/>
      <c r="G14" s="64"/>
      <c r="H14" s="32">
        <f t="shared" si="0"/>
        <v>380.25</v>
      </c>
      <c r="I14" s="64"/>
      <c r="J14" s="32">
        <f t="shared" si="5"/>
        <v>1495.3689000000002</v>
      </c>
      <c r="K14" s="64"/>
      <c r="L14" s="32">
        <f t="shared" si="6"/>
        <v>804.85690000000011</v>
      </c>
      <c r="N14" s="33">
        <v>12</v>
      </c>
      <c r="O14" s="28">
        <v>23</v>
      </c>
      <c r="P14" s="28">
        <v>40.25</v>
      </c>
      <c r="Q14" s="28">
        <v>-35.67</v>
      </c>
      <c r="R14" s="28"/>
      <c r="S14" s="64"/>
      <c r="T14" s="32">
        <f t="shared" si="1"/>
        <v>529</v>
      </c>
      <c r="U14" s="64"/>
      <c r="V14" s="32">
        <f t="shared" si="18"/>
        <v>1620.0625</v>
      </c>
      <c r="W14" s="64"/>
      <c r="X14" s="32">
        <f t="shared" si="8"/>
        <v>1272.3489000000002</v>
      </c>
      <c r="Z14" s="27">
        <v>12</v>
      </c>
      <c r="AA14" s="28">
        <v>23.39</v>
      </c>
      <c r="AB14" s="28">
        <v>40.659999999999997</v>
      </c>
      <c r="AC14" s="28">
        <v>-34.92</v>
      </c>
      <c r="AD14" s="28"/>
      <c r="AE14" s="64"/>
      <c r="AF14" s="32">
        <f t="shared" si="9"/>
        <v>547.09210000000007</v>
      </c>
      <c r="AG14" s="64"/>
      <c r="AH14" s="32">
        <f t="shared" si="19"/>
        <v>1653.2355999999997</v>
      </c>
      <c r="AI14" s="64"/>
      <c r="AJ14" s="32">
        <f t="shared" si="11"/>
        <v>1219.4064000000001</v>
      </c>
      <c r="AL14" s="33">
        <v>12</v>
      </c>
      <c r="AM14" s="28">
        <v>24.34</v>
      </c>
      <c r="AN14" s="28">
        <v>41.68</v>
      </c>
      <c r="AO14" s="28">
        <v>-40.340000000000003</v>
      </c>
      <c r="AP14" s="28"/>
      <c r="AQ14" s="64"/>
      <c r="AR14" s="32">
        <f t="shared" si="2"/>
        <v>592.43560000000002</v>
      </c>
      <c r="AS14" s="64"/>
      <c r="AT14" s="32">
        <f t="shared" si="20"/>
        <v>1737.2223999999999</v>
      </c>
      <c r="AU14" s="64"/>
      <c r="AV14" s="32">
        <f t="shared" si="13"/>
        <v>1627.3156000000004</v>
      </c>
      <c r="AX14" s="27">
        <v>12</v>
      </c>
      <c r="AY14" s="28">
        <v>17.97</v>
      </c>
      <c r="AZ14" s="28">
        <v>34.17</v>
      </c>
      <c r="BA14" s="28">
        <v>-7.34</v>
      </c>
      <c r="BB14" s="28"/>
      <c r="BC14" s="64"/>
      <c r="BD14" s="32">
        <f t="shared" si="3"/>
        <v>322.92089999999996</v>
      </c>
      <c r="BE14" s="64"/>
      <c r="BF14" s="32">
        <f t="shared" si="21"/>
        <v>1167.5889000000002</v>
      </c>
      <c r="BG14" s="64"/>
      <c r="BH14" s="32">
        <f t="shared" si="15"/>
        <v>53.875599999999999</v>
      </c>
      <c r="BJ14" s="27">
        <v>12</v>
      </c>
      <c r="BK14" s="28">
        <v>18.05</v>
      </c>
      <c r="BL14" s="28">
        <v>32.82</v>
      </c>
      <c r="BM14" s="28">
        <v>-11.03</v>
      </c>
      <c r="BN14" s="28"/>
      <c r="BO14" s="64"/>
      <c r="BP14" s="32">
        <f t="shared" si="4"/>
        <v>325.80250000000001</v>
      </c>
      <c r="BQ14" s="64"/>
      <c r="BR14" s="32">
        <f t="shared" si="22"/>
        <v>1077.1523999999999</v>
      </c>
      <c r="BS14" s="64"/>
      <c r="BT14" s="32">
        <f t="shared" si="17"/>
        <v>121.66089999999998</v>
      </c>
    </row>
    <row r="15" spans="2:72" x14ac:dyDescent="0.25">
      <c r="B15" s="27">
        <v>13</v>
      </c>
      <c r="C15" s="28">
        <v>19.68</v>
      </c>
      <c r="D15" s="28">
        <v>38.81</v>
      </c>
      <c r="E15" s="28">
        <v>-28.34</v>
      </c>
      <c r="F15" s="28"/>
      <c r="G15" s="62">
        <f>G3^2</f>
        <v>157156.74490000002</v>
      </c>
      <c r="H15" s="32">
        <f t="shared" si="0"/>
        <v>387.30239999999998</v>
      </c>
      <c r="I15" s="62">
        <f>I3^2</f>
        <v>599633.40960000001</v>
      </c>
      <c r="J15" s="32">
        <f t="shared" si="5"/>
        <v>1506.2161000000001</v>
      </c>
      <c r="K15" s="62">
        <f>K3^2</f>
        <v>336005.71560000011</v>
      </c>
      <c r="L15" s="32">
        <f t="shared" si="6"/>
        <v>803.15559999999994</v>
      </c>
      <c r="N15" s="33">
        <v>13</v>
      </c>
      <c r="O15" s="28">
        <v>23.79</v>
      </c>
      <c r="P15" s="28">
        <v>40.46</v>
      </c>
      <c r="Q15" s="28">
        <v>-33.770000000000003</v>
      </c>
      <c r="R15" s="28"/>
      <c r="S15" s="62">
        <f>S3^2</f>
        <v>222142.54240000009</v>
      </c>
      <c r="T15" s="32">
        <f t="shared" si="1"/>
        <v>565.96409999999992</v>
      </c>
      <c r="U15" s="62">
        <f>U3^2</f>
        <v>651345.84360000014</v>
      </c>
      <c r="V15" s="32">
        <f t="shared" si="18"/>
        <v>1637.0116</v>
      </c>
      <c r="W15" s="62">
        <f>W3^2</f>
        <v>480512.37610000005</v>
      </c>
      <c r="X15" s="32">
        <f t="shared" si="8"/>
        <v>1140.4129000000003</v>
      </c>
      <c r="Z15" s="27">
        <v>13</v>
      </c>
      <c r="AA15" s="28">
        <v>24.08</v>
      </c>
      <c r="AB15" s="28">
        <v>42.01</v>
      </c>
      <c r="AC15" s="28">
        <v>-34.33</v>
      </c>
      <c r="AD15" s="28"/>
      <c r="AE15" s="62">
        <f>AE3^2</f>
        <v>231986.72250000003</v>
      </c>
      <c r="AF15" s="32">
        <f t="shared" si="9"/>
        <v>579.8463999999999</v>
      </c>
      <c r="AG15" s="62">
        <f>AG3^2</f>
        <v>697208.30009999988</v>
      </c>
      <c r="AH15" s="32">
        <f t="shared" si="19"/>
        <v>1764.8400999999999</v>
      </c>
      <c r="AI15" s="62">
        <f>AI3^2</f>
        <v>503205.79690000019</v>
      </c>
      <c r="AJ15" s="32">
        <f t="shared" si="11"/>
        <v>1178.5488999999998</v>
      </c>
      <c r="AL15" s="27">
        <v>13</v>
      </c>
      <c r="AM15" s="28">
        <v>25.73</v>
      </c>
      <c r="AN15" s="28">
        <v>41.25</v>
      </c>
      <c r="AO15" s="28">
        <v>-41.08</v>
      </c>
      <c r="AP15" s="28"/>
      <c r="AQ15" s="62">
        <f>AQ3^2</f>
        <v>255783.06250000006</v>
      </c>
      <c r="AR15" s="32">
        <f t="shared" si="2"/>
        <v>662.03290000000004</v>
      </c>
      <c r="AS15" s="62">
        <f>AS3^2</f>
        <v>698895.99999999977</v>
      </c>
      <c r="AT15" s="32">
        <f t="shared" si="20"/>
        <v>1701.5625</v>
      </c>
      <c r="AU15" s="62">
        <f>AU3^2</f>
        <v>669893.1409</v>
      </c>
      <c r="AV15" s="32">
        <f t="shared" si="13"/>
        <v>1687.5663999999999</v>
      </c>
      <c r="AX15" s="33">
        <v>13</v>
      </c>
      <c r="AY15" s="28">
        <v>17.54</v>
      </c>
      <c r="AZ15" s="28">
        <v>33.840000000000003</v>
      </c>
      <c r="BA15" s="28">
        <v>-6.53</v>
      </c>
      <c r="BB15" s="28"/>
      <c r="BC15" s="62">
        <f>BC3^2</f>
        <v>124030.7524</v>
      </c>
      <c r="BD15" s="32">
        <f t="shared" si="3"/>
        <v>307.65159999999997</v>
      </c>
      <c r="BE15" s="62">
        <f>BE3^2</f>
        <v>447400.45439999999</v>
      </c>
      <c r="BF15" s="32">
        <f t="shared" si="21"/>
        <v>1145.1456000000003</v>
      </c>
      <c r="BG15" s="62">
        <f>BG3^2</f>
        <v>16827.278399999999</v>
      </c>
      <c r="BH15" s="32">
        <f t="shared" si="15"/>
        <v>42.640900000000002</v>
      </c>
      <c r="BJ15" s="33">
        <v>13</v>
      </c>
      <c r="BK15" s="28">
        <v>16.79</v>
      </c>
      <c r="BL15" s="28">
        <v>31.89</v>
      </c>
      <c r="BM15" s="28">
        <v>-10.24</v>
      </c>
      <c r="BN15" s="28"/>
      <c r="BO15" s="62">
        <f>BO3^2</f>
        <v>116936.64159999999</v>
      </c>
      <c r="BP15" s="32">
        <f t="shared" si="4"/>
        <v>281.90409999999997</v>
      </c>
      <c r="BQ15" s="62">
        <f>BQ3^2</f>
        <v>412433.68410000007</v>
      </c>
      <c r="BR15" s="32">
        <f t="shared" si="22"/>
        <v>1016.9721000000001</v>
      </c>
      <c r="BS15" s="62">
        <f>BS3^2</f>
        <v>35502.096399999995</v>
      </c>
      <c r="BT15" s="32">
        <f t="shared" si="17"/>
        <v>104.85760000000001</v>
      </c>
    </row>
    <row r="16" spans="2:72" x14ac:dyDescent="0.25">
      <c r="B16" s="33">
        <v>14</v>
      </c>
      <c r="C16" s="28">
        <v>19.850000000000001</v>
      </c>
      <c r="D16" s="28">
        <v>38.58</v>
      </c>
      <c r="E16" s="28">
        <v>-29.19</v>
      </c>
      <c r="F16" s="28"/>
      <c r="G16" s="63"/>
      <c r="H16" s="32">
        <f t="shared" si="0"/>
        <v>394.02250000000004</v>
      </c>
      <c r="I16" s="63"/>
      <c r="J16" s="32">
        <f t="shared" si="5"/>
        <v>1488.4163999999998</v>
      </c>
      <c r="K16" s="63"/>
      <c r="L16" s="32">
        <f t="shared" si="6"/>
        <v>852.05610000000013</v>
      </c>
      <c r="N16" s="27">
        <v>14</v>
      </c>
      <c r="O16" s="28">
        <v>24.32</v>
      </c>
      <c r="P16" s="28">
        <v>40.76</v>
      </c>
      <c r="Q16" s="28">
        <v>-34.01</v>
      </c>
      <c r="R16" s="28"/>
      <c r="S16" s="63"/>
      <c r="T16" s="32">
        <f t="shared" si="1"/>
        <v>591.4624</v>
      </c>
      <c r="U16" s="63"/>
      <c r="V16" s="32">
        <f t="shared" si="18"/>
        <v>1661.3775999999998</v>
      </c>
      <c r="W16" s="63"/>
      <c r="X16" s="32">
        <f t="shared" si="8"/>
        <v>1156.6800999999998</v>
      </c>
      <c r="Z16" s="33">
        <v>14</v>
      </c>
      <c r="AA16" s="28">
        <v>25.16</v>
      </c>
      <c r="AB16" s="28">
        <v>43.25</v>
      </c>
      <c r="AC16" s="28">
        <v>-35.03</v>
      </c>
      <c r="AD16" s="28"/>
      <c r="AE16" s="63"/>
      <c r="AF16" s="32">
        <f t="shared" si="9"/>
        <v>633.02560000000005</v>
      </c>
      <c r="AG16" s="63"/>
      <c r="AH16" s="32">
        <f t="shared" si="19"/>
        <v>1870.5625</v>
      </c>
      <c r="AI16" s="63"/>
      <c r="AJ16" s="32">
        <f t="shared" si="11"/>
        <v>1227.1009000000001</v>
      </c>
      <c r="AL16" s="27">
        <v>14</v>
      </c>
      <c r="AM16" s="28">
        <v>24.44</v>
      </c>
      <c r="AN16" s="28">
        <v>41.36</v>
      </c>
      <c r="AO16" s="28">
        <v>-40.520000000000003</v>
      </c>
      <c r="AP16" s="28"/>
      <c r="AQ16" s="63"/>
      <c r="AR16" s="32">
        <f t="shared" si="2"/>
        <v>597.31360000000006</v>
      </c>
      <c r="AS16" s="63"/>
      <c r="AT16" s="32">
        <f t="shared" si="20"/>
        <v>1710.6496</v>
      </c>
      <c r="AU16" s="63"/>
      <c r="AV16" s="32">
        <f t="shared" si="13"/>
        <v>1641.8704000000002</v>
      </c>
      <c r="AX16" s="33">
        <v>14</v>
      </c>
      <c r="AY16" s="28">
        <v>17.489999999999998</v>
      </c>
      <c r="AZ16" s="28">
        <v>33.549999999999997</v>
      </c>
      <c r="BA16" s="28">
        <v>-6.25</v>
      </c>
      <c r="BB16" s="28"/>
      <c r="BC16" s="63"/>
      <c r="BD16" s="32">
        <f>AY16^2</f>
        <v>305.90009999999995</v>
      </c>
      <c r="BE16" s="63"/>
      <c r="BF16" s="32">
        <f t="shared" si="21"/>
        <v>1125.6024999999997</v>
      </c>
      <c r="BG16" s="63"/>
      <c r="BH16" s="32">
        <f t="shared" si="15"/>
        <v>39.0625</v>
      </c>
      <c r="BJ16" s="27">
        <v>14</v>
      </c>
      <c r="BK16" s="28">
        <v>16.82</v>
      </c>
      <c r="BL16" s="28">
        <v>31.8</v>
      </c>
      <c r="BM16" s="28">
        <v>-8.0399999999999991</v>
      </c>
      <c r="BN16" s="28"/>
      <c r="BO16" s="63"/>
      <c r="BP16" s="32">
        <f t="shared" si="4"/>
        <v>282.91239999999999</v>
      </c>
      <c r="BQ16" s="63"/>
      <c r="BR16" s="32">
        <f t="shared" si="22"/>
        <v>1011.24</v>
      </c>
      <c r="BS16" s="63"/>
      <c r="BT16" s="32">
        <f t="shared" si="17"/>
        <v>64.641599999999983</v>
      </c>
    </row>
    <row r="17" spans="2:72" x14ac:dyDescent="0.25">
      <c r="B17" s="33">
        <v>15</v>
      </c>
      <c r="C17" s="28">
        <v>20.34</v>
      </c>
      <c r="D17" s="28">
        <v>39.380000000000003</v>
      </c>
      <c r="E17" s="28">
        <v>-29.56</v>
      </c>
      <c r="F17" s="28"/>
      <c r="G17" s="64"/>
      <c r="H17" s="32">
        <f t="shared" si="0"/>
        <v>413.71559999999999</v>
      </c>
      <c r="I17" s="64"/>
      <c r="J17" s="32">
        <f t="shared" si="5"/>
        <v>1550.7844000000002</v>
      </c>
      <c r="K17" s="64"/>
      <c r="L17" s="32">
        <f t="shared" si="6"/>
        <v>873.79359999999997</v>
      </c>
      <c r="N17" s="33">
        <v>15</v>
      </c>
      <c r="O17" s="28">
        <v>24.41</v>
      </c>
      <c r="P17" s="28">
        <v>39.75</v>
      </c>
      <c r="Q17" s="28">
        <v>-35.58</v>
      </c>
      <c r="R17" s="28"/>
      <c r="S17" s="64"/>
      <c r="T17" s="32">
        <f t="shared" si="1"/>
        <v>595.84810000000004</v>
      </c>
      <c r="U17" s="64"/>
      <c r="V17" s="32">
        <f t="shared" si="18"/>
        <v>1580.0625</v>
      </c>
      <c r="W17" s="64"/>
      <c r="X17" s="32">
        <f t="shared" si="8"/>
        <v>1265.9363999999998</v>
      </c>
      <c r="Z17" s="33">
        <v>15</v>
      </c>
      <c r="AA17" s="28">
        <v>23.73</v>
      </c>
      <c r="AB17" s="28">
        <v>41.24</v>
      </c>
      <c r="AC17" s="28">
        <v>-35.76</v>
      </c>
      <c r="AD17" s="28"/>
      <c r="AE17" s="64"/>
      <c r="AF17" s="32">
        <f t="shared" si="9"/>
        <v>563.11289999999997</v>
      </c>
      <c r="AG17" s="64"/>
      <c r="AH17" s="32">
        <f t="shared" si="19"/>
        <v>1700.7376000000002</v>
      </c>
      <c r="AI17" s="64"/>
      <c r="AJ17" s="32">
        <f t="shared" si="11"/>
        <v>1278.7775999999999</v>
      </c>
      <c r="AL17" s="27">
        <v>15</v>
      </c>
      <c r="AM17" s="28">
        <v>25.16</v>
      </c>
      <c r="AN17" s="28">
        <v>42.8</v>
      </c>
      <c r="AO17" s="28">
        <v>-41.3</v>
      </c>
      <c r="AP17" s="28"/>
      <c r="AQ17" s="64"/>
      <c r="AR17" s="32">
        <f t="shared" si="2"/>
        <v>633.02560000000005</v>
      </c>
      <c r="AS17" s="64"/>
      <c r="AT17" s="32">
        <f t="shared" si="20"/>
        <v>1831.8399999999997</v>
      </c>
      <c r="AU17" s="64"/>
      <c r="AV17" s="32">
        <f t="shared" si="13"/>
        <v>1705.6899999999998</v>
      </c>
      <c r="AX17" s="33">
        <v>15</v>
      </c>
      <c r="AY17" s="28">
        <v>17.649999999999999</v>
      </c>
      <c r="AZ17" s="28">
        <v>33.64</v>
      </c>
      <c r="BA17" s="28">
        <v>-6.49</v>
      </c>
      <c r="BB17" s="28"/>
      <c r="BC17" s="64"/>
      <c r="BD17" s="32">
        <f t="shared" si="3"/>
        <v>311.52249999999992</v>
      </c>
      <c r="BE17" s="64"/>
      <c r="BF17" s="32">
        <f t="shared" si="21"/>
        <v>1131.6496</v>
      </c>
      <c r="BG17" s="64"/>
      <c r="BH17" s="32">
        <f t="shared" si="15"/>
        <v>42.120100000000001</v>
      </c>
      <c r="BJ17" s="27">
        <v>15</v>
      </c>
      <c r="BK17" s="28">
        <v>17.079999999999998</v>
      </c>
      <c r="BL17" s="28">
        <v>32.799999999999997</v>
      </c>
      <c r="BM17" s="28">
        <v>-8.11</v>
      </c>
      <c r="BN17" s="28"/>
      <c r="BO17" s="64"/>
      <c r="BP17" s="32">
        <f t="shared" si="4"/>
        <v>291.72639999999996</v>
      </c>
      <c r="BQ17" s="64"/>
      <c r="BR17" s="32">
        <f t="shared" si="22"/>
        <v>1075.8399999999999</v>
      </c>
      <c r="BS17" s="64"/>
      <c r="BT17" s="32">
        <f t="shared" si="17"/>
        <v>65.772099999999995</v>
      </c>
    </row>
    <row r="18" spans="2:72" x14ac:dyDescent="0.25">
      <c r="B18" s="27">
        <v>16</v>
      </c>
      <c r="C18" s="28">
        <v>20.41</v>
      </c>
      <c r="D18" s="28">
        <v>39.29</v>
      </c>
      <c r="E18" s="28">
        <v>-29.71</v>
      </c>
      <c r="F18" s="28"/>
      <c r="G18" s="62">
        <f>G12-G15</f>
        <v>67.653099999937695</v>
      </c>
      <c r="H18" s="32">
        <f t="shared" si="0"/>
        <v>416.56810000000002</v>
      </c>
      <c r="I18" s="62">
        <f>I12-I15</f>
        <v>93.586399999912828</v>
      </c>
      <c r="J18" s="32">
        <f t="shared" si="5"/>
        <v>1543.7040999999999</v>
      </c>
      <c r="K18" s="62">
        <f>K12-K15</f>
        <v>203.19639999989886</v>
      </c>
      <c r="L18" s="32">
        <f t="shared" si="6"/>
        <v>882.68410000000006</v>
      </c>
      <c r="N18" s="27">
        <v>16</v>
      </c>
      <c r="O18" s="28">
        <v>22.98</v>
      </c>
      <c r="P18" s="28">
        <v>38.19</v>
      </c>
      <c r="Q18" s="36">
        <v>-33.119999999999997</v>
      </c>
      <c r="R18" s="28"/>
      <c r="S18" s="62">
        <f>S12-S15</f>
        <v>81.113599999953294</v>
      </c>
      <c r="T18" s="32">
        <f t="shared" si="1"/>
        <v>528.08040000000005</v>
      </c>
      <c r="U18" s="62">
        <f>U12-U15</f>
        <v>481.27639999974053</v>
      </c>
      <c r="V18" s="32">
        <f t="shared" si="18"/>
        <v>1458.4760999999999</v>
      </c>
      <c r="W18" s="62">
        <f>W12-W15</f>
        <v>1030.6938999998965</v>
      </c>
      <c r="X18" s="41">
        <f>Q18^2</f>
        <v>1096.9343999999999</v>
      </c>
      <c r="Z18" s="27">
        <v>16</v>
      </c>
      <c r="AA18" s="28">
        <v>23.27</v>
      </c>
      <c r="AB18" s="28">
        <v>40.64</v>
      </c>
      <c r="AC18" s="28">
        <v>-34.86</v>
      </c>
      <c r="AD18" s="28"/>
      <c r="AE18" s="62">
        <f>AE12-AE15</f>
        <v>133.18749999991269</v>
      </c>
      <c r="AF18" s="32">
        <f t="shared" si="9"/>
        <v>541.49289999999996</v>
      </c>
      <c r="AG18" s="62">
        <f>AG12-AG15</f>
        <v>414.27390000014566</v>
      </c>
      <c r="AH18" s="32">
        <f t="shared" si="19"/>
        <v>1651.6096</v>
      </c>
      <c r="AI18" s="62">
        <f>AI12-AI15</f>
        <v>449.90509999991627</v>
      </c>
      <c r="AJ18" s="32">
        <f t="shared" si="11"/>
        <v>1215.2195999999999</v>
      </c>
      <c r="AL18" s="27">
        <v>16</v>
      </c>
      <c r="AM18" s="28">
        <v>25.51</v>
      </c>
      <c r="AN18" s="28">
        <v>41.16</v>
      </c>
      <c r="AO18" s="28">
        <v>-39.479999999999997</v>
      </c>
      <c r="AP18" s="28"/>
      <c r="AQ18" s="62">
        <f>AQ12-AQ15</f>
        <v>80.835499999957392</v>
      </c>
      <c r="AR18" s="32">
        <f t="shared" si="2"/>
        <v>650.76010000000008</v>
      </c>
      <c r="AS18" s="62">
        <f>AS12-AS15</f>
        <v>232.9920000002021</v>
      </c>
      <c r="AT18" s="32">
        <f t="shared" si="20"/>
        <v>1694.1455999999998</v>
      </c>
      <c r="AU18" s="62">
        <f>AU12-AU15</f>
        <v>333.1290999999037</v>
      </c>
      <c r="AV18" s="32">
        <f t="shared" si="13"/>
        <v>1558.6703999999997</v>
      </c>
      <c r="AX18" s="27">
        <v>16</v>
      </c>
      <c r="AY18" s="28">
        <v>17.04</v>
      </c>
      <c r="AZ18" s="28">
        <v>32.71</v>
      </c>
      <c r="BA18" s="28">
        <v>-6.17</v>
      </c>
      <c r="BB18" s="28"/>
      <c r="BC18" s="62">
        <f>BC12-BC15</f>
        <v>109.40359999999055</v>
      </c>
      <c r="BD18" s="32">
        <f t="shared" si="3"/>
        <v>290.36159999999995</v>
      </c>
      <c r="BE18" s="62">
        <f>BE12-BE15</f>
        <v>638.46560000005411</v>
      </c>
      <c r="BF18" s="32">
        <f t="shared" si="21"/>
        <v>1069.9441000000002</v>
      </c>
      <c r="BG18" s="62">
        <f>BG12-BG15</f>
        <v>761.89359999999579</v>
      </c>
      <c r="BH18" s="32">
        <f t="shared" si="15"/>
        <v>38.068899999999999</v>
      </c>
      <c r="BJ18" s="27">
        <v>16</v>
      </c>
      <c r="BK18" s="28">
        <v>17.02</v>
      </c>
      <c r="BL18" s="28">
        <v>31.89</v>
      </c>
      <c r="BM18" s="28">
        <v>-9.86</v>
      </c>
      <c r="BN18" s="28"/>
      <c r="BO18" s="62">
        <f>BO12-BO15</f>
        <v>97.250400000004447</v>
      </c>
      <c r="BP18" s="32">
        <f t="shared" si="4"/>
        <v>289.68039999999996</v>
      </c>
      <c r="BQ18" s="62">
        <f>BQ12-BQ15</f>
        <v>460.1978999999119</v>
      </c>
      <c r="BR18" s="32">
        <f t="shared" si="22"/>
        <v>1016.9721000000001</v>
      </c>
      <c r="BS18" s="62">
        <f>BS12-BS15</f>
        <v>358.37960000000021</v>
      </c>
      <c r="BT18" s="32">
        <f t="shared" si="17"/>
        <v>97.219599999999986</v>
      </c>
    </row>
    <row r="19" spans="2:72" x14ac:dyDescent="0.25">
      <c r="B19" s="33">
        <v>17</v>
      </c>
      <c r="C19" s="28">
        <v>19.649999999999999</v>
      </c>
      <c r="D19" s="28">
        <v>38.5</v>
      </c>
      <c r="E19" s="28">
        <v>-28.72</v>
      </c>
      <c r="F19" s="28"/>
      <c r="G19" s="63"/>
      <c r="H19" s="32">
        <f t="shared" si="0"/>
        <v>386.12249999999995</v>
      </c>
      <c r="I19" s="63"/>
      <c r="J19" s="32">
        <f t="shared" si="5"/>
        <v>1482.25</v>
      </c>
      <c r="K19" s="63"/>
      <c r="L19" s="32">
        <f t="shared" si="6"/>
        <v>824.83839999999998</v>
      </c>
      <c r="N19" s="27">
        <v>17</v>
      </c>
      <c r="O19" s="28">
        <v>23.02</v>
      </c>
      <c r="P19" s="28">
        <v>38.42</v>
      </c>
      <c r="Q19" s="28">
        <v>-33.450000000000003</v>
      </c>
      <c r="R19" s="28"/>
      <c r="S19" s="63"/>
      <c r="T19" s="32">
        <f t="shared" si="1"/>
        <v>529.92039999999997</v>
      </c>
      <c r="U19" s="63"/>
      <c r="V19" s="32">
        <f t="shared" si="18"/>
        <v>1476.0964000000001</v>
      </c>
      <c r="W19" s="63"/>
      <c r="X19" s="32">
        <f t="shared" si="8"/>
        <v>1118.9025000000001</v>
      </c>
      <c r="Z19" s="27">
        <v>17</v>
      </c>
      <c r="AA19" s="28">
        <v>24.22</v>
      </c>
      <c r="AB19" s="28">
        <v>41.68</v>
      </c>
      <c r="AC19" s="28">
        <v>-34.869999999999997</v>
      </c>
      <c r="AD19" s="28"/>
      <c r="AE19" s="63"/>
      <c r="AF19" s="32">
        <f t="shared" si="9"/>
        <v>586.60839999999996</v>
      </c>
      <c r="AG19" s="63"/>
      <c r="AH19" s="32">
        <f t="shared" si="19"/>
        <v>1737.2223999999999</v>
      </c>
      <c r="AI19" s="63"/>
      <c r="AJ19" s="32">
        <f t="shared" si="11"/>
        <v>1215.9168999999997</v>
      </c>
      <c r="AL19" s="27">
        <v>17</v>
      </c>
      <c r="AM19" s="28">
        <v>25.92</v>
      </c>
      <c r="AN19" s="28">
        <v>42.7</v>
      </c>
      <c r="AO19" s="28">
        <v>-41.26</v>
      </c>
      <c r="AP19" s="28"/>
      <c r="AQ19" s="63"/>
      <c r="AR19" s="32">
        <f t="shared" si="2"/>
        <v>671.84640000000013</v>
      </c>
      <c r="AS19" s="63"/>
      <c r="AT19" s="32">
        <f t="shared" si="20"/>
        <v>1823.2900000000002</v>
      </c>
      <c r="AU19" s="63"/>
      <c r="AV19" s="32">
        <f t="shared" si="13"/>
        <v>1702.3875999999998</v>
      </c>
      <c r="AX19" s="33">
        <v>17</v>
      </c>
      <c r="AY19" s="28">
        <v>17.149999999999999</v>
      </c>
      <c r="AZ19" s="28">
        <v>33.14</v>
      </c>
      <c r="BA19" s="28">
        <v>-5.0199999999999996</v>
      </c>
      <c r="BB19" s="28"/>
      <c r="BC19" s="63"/>
      <c r="BD19" s="32">
        <f t="shared" si="3"/>
        <v>294.12249999999995</v>
      </c>
      <c r="BE19" s="63"/>
      <c r="BF19" s="32">
        <f t="shared" si="21"/>
        <v>1098.2596000000001</v>
      </c>
      <c r="BG19" s="63"/>
      <c r="BH19" s="32">
        <f t="shared" si="15"/>
        <v>25.200399999999995</v>
      </c>
      <c r="BJ19" s="33">
        <v>17</v>
      </c>
      <c r="BK19" s="28">
        <v>17.25</v>
      </c>
      <c r="BL19" s="28">
        <v>32.700000000000003</v>
      </c>
      <c r="BM19" s="28">
        <v>-9.91</v>
      </c>
      <c r="BN19" s="28"/>
      <c r="BO19" s="63"/>
      <c r="BP19" s="32">
        <f t="shared" si="4"/>
        <v>297.5625</v>
      </c>
      <c r="BQ19" s="63"/>
      <c r="BR19" s="32">
        <f t="shared" si="22"/>
        <v>1069.2900000000002</v>
      </c>
      <c r="BS19" s="63"/>
      <c r="BT19" s="32">
        <f t="shared" si="17"/>
        <v>98.208100000000002</v>
      </c>
    </row>
    <row r="20" spans="2:72" x14ac:dyDescent="0.25">
      <c r="B20" s="33">
        <v>18</v>
      </c>
      <c r="C20" s="28">
        <v>20.010000000000002</v>
      </c>
      <c r="D20" s="28">
        <v>39.950000000000003</v>
      </c>
      <c r="E20" s="28">
        <v>-29.38</v>
      </c>
      <c r="F20" s="28"/>
      <c r="G20" s="64"/>
      <c r="H20" s="32">
        <f t="shared" si="0"/>
        <v>400.40010000000007</v>
      </c>
      <c r="I20" s="64"/>
      <c r="J20" s="32">
        <f t="shared" si="5"/>
        <v>1596.0025000000003</v>
      </c>
      <c r="K20" s="64"/>
      <c r="L20" s="32">
        <f t="shared" si="6"/>
        <v>863.18439999999998</v>
      </c>
      <c r="N20" s="33">
        <v>18</v>
      </c>
      <c r="O20" s="28">
        <v>23.15</v>
      </c>
      <c r="P20" s="28">
        <v>40.85</v>
      </c>
      <c r="Q20" s="28">
        <v>-34.18</v>
      </c>
      <c r="R20" s="28"/>
      <c r="S20" s="64"/>
      <c r="T20" s="32">
        <f t="shared" si="1"/>
        <v>535.9224999999999</v>
      </c>
      <c r="U20" s="64"/>
      <c r="V20" s="32">
        <f t="shared" si="18"/>
        <v>1668.7225000000001</v>
      </c>
      <c r="W20" s="64"/>
      <c r="X20" s="32">
        <f t="shared" si="8"/>
        <v>1168.2724000000001</v>
      </c>
      <c r="Z20" s="27">
        <v>18</v>
      </c>
      <c r="AA20" s="28">
        <v>23.95</v>
      </c>
      <c r="AB20" s="28">
        <v>41.23</v>
      </c>
      <c r="AC20" s="28">
        <v>-34.590000000000003</v>
      </c>
      <c r="AD20" s="28"/>
      <c r="AE20" s="64"/>
      <c r="AF20" s="32">
        <f t="shared" si="9"/>
        <v>573.60249999999996</v>
      </c>
      <c r="AG20" s="64"/>
      <c r="AH20" s="32">
        <f t="shared" si="19"/>
        <v>1699.9128999999998</v>
      </c>
      <c r="AI20" s="64"/>
      <c r="AJ20" s="32">
        <f t="shared" si="11"/>
        <v>1196.4681000000003</v>
      </c>
      <c r="AL20" s="27">
        <v>18</v>
      </c>
      <c r="AM20" s="28">
        <v>25.66</v>
      </c>
      <c r="AN20" s="28">
        <v>41.65</v>
      </c>
      <c r="AO20" s="28">
        <v>-41.28</v>
      </c>
      <c r="AP20" s="28"/>
      <c r="AQ20" s="64"/>
      <c r="AR20" s="32">
        <f t="shared" si="2"/>
        <v>658.43560000000002</v>
      </c>
      <c r="AS20" s="64"/>
      <c r="AT20" s="32">
        <f t="shared" si="20"/>
        <v>1734.7224999999999</v>
      </c>
      <c r="AU20" s="64"/>
      <c r="AV20" s="32">
        <f t="shared" si="13"/>
        <v>1704.0384000000001</v>
      </c>
      <c r="AX20" s="27">
        <v>18</v>
      </c>
      <c r="AY20" s="28">
        <v>17.3</v>
      </c>
      <c r="AZ20" s="28">
        <v>32.409999999999997</v>
      </c>
      <c r="BA20" s="28">
        <v>-6.93</v>
      </c>
      <c r="BB20" s="28"/>
      <c r="BC20" s="64"/>
      <c r="BD20" s="32">
        <f t="shared" si="3"/>
        <v>299.29000000000002</v>
      </c>
      <c r="BE20" s="64"/>
      <c r="BF20" s="32">
        <f t="shared" si="21"/>
        <v>1050.4080999999999</v>
      </c>
      <c r="BG20" s="64"/>
      <c r="BH20" s="32">
        <f t="shared" si="15"/>
        <v>48.024899999999995</v>
      </c>
      <c r="BJ20" s="27">
        <v>18</v>
      </c>
      <c r="BK20" s="28">
        <v>16.7</v>
      </c>
      <c r="BL20" s="28">
        <v>32.340000000000003</v>
      </c>
      <c r="BM20" s="28">
        <v>-8.5500000000000007</v>
      </c>
      <c r="BN20" s="28"/>
      <c r="BO20" s="64"/>
      <c r="BP20" s="32">
        <f t="shared" si="4"/>
        <v>278.89</v>
      </c>
      <c r="BQ20" s="64"/>
      <c r="BR20" s="32">
        <f t="shared" si="22"/>
        <v>1045.8756000000003</v>
      </c>
      <c r="BS20" s="64"/>
      <c r="BT20" s="32">
        <f t="shared" si="17"/>
        <v>73.102500000000006</v>
      </c>
    </row>
    <row r="21" spans="2:72" x14ac:dyDescent="0.25">
      <c r="B21" s="27">
        <v>19</v>
      </c>
      <c r="C21" s="28">
        <v>20.11</v>
      </c>
      <c r="D21" s="28">
        <v>39.15</v>
      </c>
      <c r="E21" s="28">
        <v>-29.45</v>
      </c>
      <c r="F21" s="28"/>
      <c r="G21" s="62">
        <f>G18/19</f>
        <v>3.5606894736809314</v>
      </c>
      <c r="H21" s="32">
        <f t="shared" si="0"/>
        <v>404.41209999999995</v>
      </c>
      <c r="I21" s="62">
        <f>I18/19</f>
        <v>4.9255999999954119</v>
      </c>
      <c r="J21" s="32">
        <f t="shared" si="5"/>
        <v>1532.7224999999999</v>
      </c>
      <c r="K21" s="62">
        <f>K18/19</f>
        <v>10.69454736841573</v>
      </c>
      <c r="L21" s="32">
        <f t="shared" si="6"/>
        <v>867.30250000000001</v>
      </c>
      <c r="N21" s="27">
        <v>19</v>
      </c>
      <c r="O21" s="28">
        <v>24.05</v>
      </c>
      <c r="P21" s="28">
        <v>41.74</v>
      </c>
      <c r="Q21" s="28">
        <v>-33.700000000000003</v>
      </c>
      <c r="R21" s="28"/>
      <c r="S21" s="62">
        <f>S18/19</f>
        <v>4.2691368421028049</v>
      </c>
      <c r="T21" s="32">
        <f t="shared" si="1"/>
        <v>578.40250000000003</v>
      </c>
      <c r="U21" s="62">
        <f>U18/19</f>
        <v>25.330336842091608</v>
      </c>
      <c r="V21" s="32">
        <f t="shared" si="18"/>
        <v>1742.2276000000002</v>
      </c>
      <c r="W21" s="62">
        <f>W18/19</f>
        <v>54.247047368415608</v>
      </c>
      <c r="X21" s="32">
        <f t="shared" si="8"/>
        <v>1135.6900000000003</v>
      </c>
      <c r="Z21" s="27">
        <v>19</v>
      </c>
      <c r="AA21" s="28">
        <v>24.16</v>
      </c>
      <c r="AB21" s="28">
        <v>41.26</v>
      </c>
      <c r="AC21" s="28">
        <v>-35.31</v>
      </c>
      <c r="AD21" s="28"/>
      <c r="AE21" s="62">
        <f>AE18/19</f>
        <v>7.0098684210480364</v>
      </c>
      <c r="AF21" s="32">
        <f t="shared" si="9"/>
        <v>583.7056</v>
      </c>
      <c r="AG21" s="62">
        <f>AG18/19</f>
        <v>21.803889473691878</v>
      </c>
      <c r="AH21" s="32">
        <f t="shared" si="19"/>
        <v>1702.3875999999998</v>
      </c>
      <c r="AI21" s="62">
        <f>AI18/19</f>
        <v>23.679215789469279</v>
      </c>
      <c r="AJ21" s="32">
        <f t="shared" si="11"/>
        <v>1246.7961000000003</v>
      </c>
      <c r="AL21" s="33">
        <v>19</v>
      </c>
      <c r="AM21" s="28">
        <v>24.9</v>
      </c>
      <c r="AN21" s="28">
        <v>40.9</v>
      </c>
      <c r="AO21" s="28">
        <v>-40.33</v>
      </c>
      <c r="AP21" s="28"/>
      <c r="AQ21" s="62">
        <f>AQ18/19</f>
        <v>4.2544999999977575</v>
      </c>
      <c r="AR21" s="32">
        <f t="shared" si="2"/>
        <v>620.00999999999988</v>
      </c>
      <c r="AS21" s="62">
        <f>AS18/19</f>
        <v>12.262736842115899</v>
      </c>
      <c r="AT21" s="32">
        <f t="shared" si="20"/>
        <v>1672.81</v>
      </c>
      <c r="AU21" s="62">
        <f>AU18/19</f>
        <v>17.533110526310722</v>
      </c>
      <c r="AV21" s="32">
        <f t="shared" si="13"/>
        <v>1626.5088999999998</v>
      </c>
      <c r="AX21" s="27">
        <v>19</v>
      </c>
      <c r="AY21" s="28">
        <v>17.190000000000001</v>
      </c>
      <c r="AZ21" s="28">
        <v>32.22</v>
      </c>
      <c r="BA21" s="28">
        <v>-7.03</v>
      </c>
      <c r="BB21" s="28"/>
      <c r="BC21" s="62">
        <f>BC18/19</f>
        <v>5.7580842105258183</v>
      </c>
      <c r="BD21" s="32">
        <f t="shared" si="3"/>
        <v>295.49610000000007</v>
      </c>
      <c r="BE21" s="62">
        <f>BE18/19</f>
        <v>33.603452631581796</v>
      </c>
      <c r="BF21" s="32">
        <f t="shared" si="21"/>
        <v>1038.1283999999998</v>
      </c>
      <c r="BG21" s="62">
        <f>BG18/19</f>
        <v>40.099663157894518</v>
      </c>
      <c r="BH21" s="32">
        <f t="shared" si="15"/>
        <v>49.420900000000003</v>
      </c>
      <c r="BJ21" s="27">
        <v>19</v>
      </c>
      <c r="BK21" s="28">
        <v>16.59</v>
      </c>
      <c r="BL21" s="28">
        <v>30.7</v>
      </c>
      <c r="BM21" s="28">
        <v>-9.26</v>
      </c>
      <c r="BN21" s="28"/>
      <c r="BO21" s="62">
        <f>BO18/19</f>
        <v>5.1184421052633917</v>
      </c>
      <c r="BP21" s="32">
        <f t="shared" si="4"/>
        <v>275.22809999999998</v>
      </c>
      <c r="BQ21" s="62">
        <f>BQ18/19</f>
        <v>24.220942105258519</v>
      </c>
      <c r="BR21" s="32">
        <f t="shared" si="22"/>
        <v>942.49</v>
      </c>
      <c r="BS21" s="62">
        <f>BS18/19</f>
        <v>18.862084210526326</v>
      </c>
      <c r="BT21" s="32">
        <f t="shared" si="17"/>
        <v>85.747599999999991</v>
      </c>
    </row>
    <row r="22" spans="2:72" x14ac:dyDescent="0.25">
      <c r="B22" s="33">
        <v>20</v>
      </c>
      <c r="C22" s="28">
        <v>20.239999999999998</v>
      </c>
      <c r="D22" s="28">
        <v>39.03</v>
      </c>
      <c r="E22" s="28">
        <v>-30.08</v>
      </c>
      <c r="F22" s="28"/>
      <c r="G22" s="63"/>
      <c r="H22" s="32">
        <f t="shared" si="0"/>
        <v>409.65759999999995</v>
      </c>
      <c r="I22" s="63"/>
      <c r="J22" s="32">
        <f t="shared" si="5"/>
        <v>1523.3409000000001</v>
      </c>
      <c r="K22" s="63"/>
      <c r="L22" s="32">
        <f t="shared" si="6"/>
        <v>904.80639999999994</v>
      </c>
      <c r="N22" s="33">
        <v>20</v>
      </c>
      <c r="O22" s="28">
        <v>23.55</v>
      </c>
      <c r="P22" s="28">
        <v>38.83</v>
      </c>
      <c r="Q22" s="28">
        <v>-35.31</v>
      </c>
      <c r="R22" s="28"/>
      <c r="S22" s="63"/>
      <c r="T22" s="32">
        <f t="shared" si="1"/>
        <v>554.60250000000008</v>
      </c>
      <c r="U22" s="63"/>
      <c r="V22" s="32">
        <f t="shared" si="18"/>
        <v>1507.7688999999998</v>
      </c>
      <c r="W22" s="63"/>
      <c r="X22" s="32">
        <f t="shared" si="8"/>
        <v>1246.7961000000003</v>
      </c>
      <c r="Z22" s="27">
        <v>20</v>
      </c>
      <c r="AA22" s="28">
        <v>23.95</v>
      </c>
      <c r="AB22" s="28">
        <v>41.61</v>
      </c>
      <c r="AC22" s="28">
        <v>-34.700000000000003</v>
      </c>
      <c r="AD22" s="28"/>
      <c r="AE22" s="63"/>
      <c r="AF22" s="32">
        <f t="shared" si="9"/>
        <v>573.60249999999996</v>
      </c>
      <c r="AG22" s="63"/>
      <c r="AH22" s="32">
        <f t="shared" si="19"/>
        <v>1731.3921</v>
      </c>
      <c r="AI22" s="63"/>
      <c r="AJ22" s="32">
        <f t="shared" si="11"/>
        <v>1204.0900000000001</v>
      </c>
      <c r="AL22" s="27">
        <v>20</v>
      </c>
      <c r="AM22" s="28">
        <v>25.06</v>
      </c>
      <c r="AN22" s="28">
        <v>43.03</v>
      </c>
      <c r="AO22" s="28">
        <v>-41.19</v>
      </c>
      <c r="AP22" s="28"/>
      <c r="AQ22" s="63"/>
      <c r="AR22" s="32">
        <f t="shared" si="2"/>
        <v>628.00359999999989</v>
      </c>
      <c r="AS22" s="63"/>
      <c r="AT22" s="32">
        <f t="shared" si="20"/>
        <v>1851.5809000000002</v>
      </c>
      <c r="AU22" s="63"/>
      <c r="AV22" s="32">
        <f t="shared" si="13"/>
        <v>1696.6160999999997</v>
      </c>
      <c r="AX22" s="27">
        <v>20</v>
      </c>
      <c r="AY22" s="28">
        <v>17.059999999999999</v>
      </c>
      <c r="AZ22" s="28">
        <v>32.229999999999997</v>
      </c>
      <c r="BA22" s="28">
        <v>-5.49</v>
      </c>
      <c r="BB22" s="28"/>
      <c r="BC22" s="63"/>
      <c r="BD22" s="32">
        <f t="shared" si="3"/>
        <v>291.04359999999997</v>
      </c>
      <c r="BE22" s="63"/>
      <c r="BF22" s="32">
        <f t="shared" si="21"/>
        <v>1038.7728999999997</v>
      </c>
      <c r="BG22" s="63"/>
      <c r="BH22" s="32">
        <f t="shared" si="15"/>
        <v>30.140100000000004</v>
      </c>
      <c r="BJ22" s="27">
        <v>20</v>
      </c>
      <c r="BK22" s="28">
        <v>16.440000000000001</v>
      </c>
      <c r="BL22" s="28">
        <v>31.43</v>
      </c>
      <c r="BM22" s="28">
        <v>-9.07</v>
      </c>
      <c r="BN22" s="28"/>
      <c r="BO22" s="63"/>
      <c r="BP22" s="32">
        <f t="shared" si="4"/>
        <v>270.27360000000004</v>
      </c>
      <c r="BQ22" s="63"/>
      <c r="BR22" s="32">
        <f t="shared" si="22"/>
        <v>987.84489999999994</v>
      </c>
      <c r="BS22" s="63"/>
      <c r="BT22" s="32">
        <f t="shared" si="17"/>
        <v>82.264900000000011</v>
      </c>
    </row>
    <row r="23" spans="2:72" x14ac:dyDescent="0.25">
      <c r="B23" s="33"/>
      <c r="C23" s="28"/>
      <c r="D23" s="28"/>
      <c r="E23" s="28"/>
      <c r="F23" s="28"/>
      <c r="G23" s="64"/>
      <c r="H23" s="32">
        <f t="shared" si="0"/>
        <v>0</v>
      </c>
      <c r="I23" s="64"/>
      <c r="J23" s="32">
        <f t="shared" si="5"/>
        <v>0</v>
      </c>
      <c r="K23" s="64"/>
      <c r="L23" s="32">
        <f t="shared" si="6"/>
        <v>0</v>
      </c>
      <c r="N23" s="33"/>
      <c r="O23" s="28"/>
      <c r="P23" s="28"/>
      <c r="Q23" s="28"/>
      <c r="R23" s="28"/>
      <c r="S23" s="64"/>
      <c r="T23" s="32">
        <f t="shared" si="1"/>
        <v>0</v>
      </c>
      <c r="U23" s="64"/>
      <c r="V23" s="32">
        <f t="shared" si="18"/>
        <v>0</v>
      </c>
      <c r="W23" s="64"/>
      <c r="X23" s="32">
        <f t="shared" si="8"/>
        <v>0</v>
      </c>
      <c r="Z23" s="33"/>
      <c r="AA23" s="28"/>
      <c r="AB23" s="28"/>
      <c r="AC23" s="28"/>
      <c r="AD23" s="28"/>
      <c r="AE23" s="64"/>
      <c r="AF23" s="32">
        <f t="shared" si="9"/>
        <v>0</v>
      </c>
      <c r="AG23" s="64"/>
      <c r="AH23" s="32">
        <f t="shared" si="19"/>
        <v>0</v>
      </c>
      <c r="AI23" s="64"/>
      <c r="AJ23" s="32">
        <f t="shared" si="11"/>
        <v>0</v>
      </c>
      <c r="AM23" s="28"/>
      <c r="AN23" s="28"/>
      <c r="AO23" s="28"/>
      <c r="AP23" s="28"/>
      <c r="AQ23" s="64"/>
      <c r="AR23" s="32">
        <f t="shared" si="2"/>
        <v>0</v>
      </c>
      <c r="AS23" s="64"/>
      <c r="AT23" s="32">
        <f t="shared" si="20"/>
        <v>0</v>
      </c>
      <c r="AU23" s="64"/>
      <c r="AV23" s="32">
        <f t="shared" si="13"/>
        <v>0</v>
      </c>
      <c r="AX23" s="33"/>
      <c r="AY23" s="28"/>
      <c r="AZ23" s="28"/>
      <c r="BA23" s="28"/>
      <c r="BB23" s="28"/>
      <c r="BC23" s="64"/>
      <c r="BD23" s="32">
        <f t="shared" si="3"/>
        <v>0</v>
      </c>
      <c r="BE23" s="64"/>
      <c r="BF23" s="32">
        <f t="shared" si="21"/>
        <v>0</v>
      </c>
      <c r="BG23" s="64"/>
      <c r="BH23" s="32">
        <f t="shared" si="15"/>
        <v>0</v>
      </c>
      <c r="BK23" s="28"/>
      <c r="BL23" s="28"/>
      <c r="BM23" s="28"/>
      <c r="BN23" s="28"/>
      <c r="BO23" s="64"/>
      <c r="BP23" s="32">
        <f t="shared" si="4"/>
        <v>0</v>
      </c>
      <c r="BQ23" s="64"/>
      <c r="BR23" s="32">
        <f t="shared" si="22"/>
        <v>0</v>
      </c>
      <c r="BS23" s="64"/>
      <c r="BT23" s="32">
        <f t="shared" si="17"/>
        <v>0</v>
      </c>
    </row>
    <row r="24" spans="2:72" x14ac:dyDescent="0.25">
      <c r="B24" s="33"/>
      <c r="C24" s="28"/>
      <c r="D24" s="28"/>
      <c r="E24" s="28"/>
      <c r="F24" s="28"/>
      <c r="G24" s="62">
        <f>SQRT(G21)</f>
        <v>1.8869789277257263</v>
      </c>
      <c r="H24" s="32">
        <f t="shared" si="0"/>
        <v>0</v>
      </c>
      <c r="I24" s="62">
        <f>SQRT(I21)</f>
        <v>2.2193692797719384</v>
      </c>
      <c r="J24" s="32">
        <f t="shared" si="5"/>
        <v>0</v>
      </c>
      <c r="K24" s="62">
        <f>SQRT(K21)</f>
        <v>3.2702518814941044</v>
      </c>
      <c r="L24" s="32">
        <f t="shared" si="6"/>
        <v>0</v>
      </c>
      <c r="N24" s="33"/>
      <c r="O24" s="28"/>
      <c r="P24" s="28"/>
      <c r="Q24" s="28"/>
      <c r="R24" s="28"/>
      <c r="S24" s="62">
        <f>SQRT(S21)</f>
        <v>2.0661889657296122</v>
      </c>
      <c r="T24" s="32">
        <f t="shared" si="1"/>
        <v>0</v>
      </c>
      <c r="U24" s="62">
        <f>SQRT(U21)</f>
        <v>5.0329252768237689</v>
      </c>
      <c r="V24" s="32">
        <f t="shared" si="18"/>
        <v>0</v>
      </c>
      <c r="W24" s="62">
        <f>SQRT(W21)</f>
        <v>7.3652594909083557</v>
      </c>
      <c r="X24" s="32">
        <f t="shared" si="8"/>
        <v>0</v>
      </c>
      <c r="AA24" s="28"/>
      <c r="AB24" s="28"/>
      <c r="AC24" s="28"/>
      <c r="AD24" s="28"/>
      <c r="AE24" s="62">
        <f>SQRT(AE21)</f>
        <v>2.6476156105160049</v>
      </c>
      <c r="AF24" s="32">
        <f t="shared" si="9"/>
        <v>0</v>
      </c>
      <c r="AG24" s="62">
        <f>SQRT(AG21)</f>
        <v>4.6694635102645226</v>
      </c>
      <c r="AH24" s="32">
        <f t="shared" si="19"/>
        <v>0</v>
      </c>
      <c r="AI24" s="62">
        <f>SQRT(AI21)</f>
        <v>4.8661294464357683</v>
      </c>
      <c r="AJ24" s="32">
        <f t="shared" si="11"/>
        <v>0</v>
      </c>
      <c r="AM24" s="28"/>
      <c r="AN24" s="28"/>
      <c r="AO24" s="28"/>
      <c r="AP24" s="28"/>
      <c r="AQ24" s="62">
        <f>SQRT(AQ21)</f>
        <v>2.0626439343710676</v>
      </c>
      <c r="AR24" s="32">
        <f t="shared" si="2"/>
        <v>0</v>
      </c>
      <c r="AS24" s="62">
        <f>SQRT(AS21)</f>
        <v>3.501819076153978</v>
      </c>
      <c r="AT24" s="32">
        <f t="shared" si="20"/>
        <v>0</v>
      </c>
      <c r="AU24" s="62">
        <f>SQRT(AU21)</f>
        <v>4.1872557273601911</v>
      </c>
      <c r="AV24" s="32">
        <f t="shared" si="13"/>
        <v>0</v>
      </c>
      <c r="AY24" s="28"/>
      <c r="AZ24" s="28"/>
      <c r="BA24" s="28"/>
      <c r="BB24" s="28"/>
      <c r="BC24" s="62">
        <f>SQRT(BC21)</f>
        <v>2.3996008440000636</v>
      </c>
      <c r="BD24" s="32">
        <f t="shared" si="3"/>
        <v>0</v>
      </c>
      <c r="BE24" s="62">
        <f>SQRT(BE21)</f>
        <v>5.7968485085934232</v>
      </c>
      <c r="BF24" s="32">
        <f t="shared" si="21"/>
        <v>0</v>
      </c>
      <c r="BG24" s="62">
        <f>SQRT(BG21)</f>
        <v>6.3324294830573926</v>
      </c>
      <c r="BH24" s="32">
        <f t="shared" si="15"/>
        <v>0</v>
      </c>
      <c r="BK24" s="28"/>
      <c r="BL24" s="28"/>
      <c r="BM24" s="28"/>
      <c r="BN24" s="28"/>
      <c r="BO24" s="62">
        <f>SQRT(BO21)</f>
        <v>2.2623974242522888</v>
      </c>
      <c r="BP24" s="32">
        <f t="shared" si="4"/>
        <v>0</v>
      </c>
      <c r="BQ24" s="62">
        <f>SQRT(BQ21)</f>
        <v>4.9214776343348872</v>
      </c>
      <c r="BR24" s="32">
        <f t="shared" si="22"/>
        <v>0</v>
      </c>
      <c r="BS24" s="62">
        <f>SQRT(BS21)</f>
        <v>4.3430501045378609</v>
      </c>
      <c r="BT24" s="32">
        <f t="shared" si="17"/>
        <v>0</v>
      </c>
    </row>
    <row r="25" spans="2:72" x14ac:dyDescent="0.25">
      <c r="B25" s="33"/>
      <c r="C25" s="28"/>
      <c r="D25" s="28"/>
      <c r="E25" s="28"/>
      <c r="F25" s="28"/>
      <c r="G25" s="63"/>
      <c r="H25" s="32">
        <f t="shared" si="0"/>
        <v>0</v>
      </c>
      <c r="I25" s="63"/>
      <c r="J25" s="32">
        <f>D25^2</f>
        <v>0</v>
      </c>
      <c r="K25" s="63"/>
      <c r="L25" s="32">
        <f t="shared" si="6"/>
        <v>0</v>
      </c>
      <c r="N25" s="33"/>
      <c r="O25" s="28"/>
      <c r="P25" s="28"/>
      <c r="Q25" s="28"/>
      <c r="R25" s="28"/>
      <c r="S25" s="63"/>
      <c r="T25" s="32">
        <f t="shared" si="1"/>
        <v>0</v>
      </c>
      <c r="U25" s="63"/>
      <c r="V25" s="32">
        <f>P25^2</f>
        <v>0</v>
      </c>
      <c r="W25" s="63"/>
      <c r="X25" s="32">
        <f t="shared" si="8"/>
        <v>0</v>
      </c>
      <c r="AA25" s="28"/>
      <c r="AB25" s="28"/>
      <c r="AC25" s="28"/>
      <c r="AD25" s="28"/>
      <c r="AE25" s="63"/>
      <c r="AF25" s="32">
        <f t="shared" si="9"/>
        <v>0</v>
      </c>
      <c r="AG25" s="63"/>
      <c r="AH25" s="32">
        <f>AB25^2</f>
        <v>0</v>
      </c>
      <c r="AI25" s="63"/>
      <c r="AJ25" s="32">
        <f t="shared" si="11"/>
        <v>0</v>
      </c>
      <c r="AM25" s="28"/>
      <c r="AN25" s="28"/>
      <c r="AO25" s="28"/>
      <c r="AP25" s="28"/>
      <c r="AQ25" s="63"/>
      <c r="AR25" s="32">
        <f t="shared" si="2"/>
        <v>0</v>
      </c>
      <c r="AS25" s="63"/>
      <c r="AT25" s="32">
        <f>AN25^2</f>
        <v>0</v>
      </c>
      <c r="AU25" s="63"/>
      <c r="AV25" s="32">
        <f t="shared" si="13"/>
        <v>0</v>
      </c>
      <c r="AY25" s="28"/>
      <c r="AZ25" s="28"/>
      <c r="BA25" s="28"/>
      <c r="BB25" s="28"/>
      <c r="BC25" s="63"/>
      <c r="BD25" s="32">
        <f t="shared" si="3"/>
        <v>0</v>
      </c>
      <c r="BE25" s="63"/>
      <c r="BF25" s="32">
        <f>AZ25^2</f>
        <v>0</v>
      </c>
      <c r="BG25" s="63"/>
      <c r="BH25" s="32">
        <f t="shared" si="15"/>
        <v>0</v>
      </c>
      <c r="BK25" s="28"/>
      <c r="BL25" s="28"/>
      <c r="BM25" s="28"/>
      <c r="BN25" s="28"/>
      <c r="BO25" s="63"/>
      <c r="BP25" s="32">
        <f t="shared" si="4"/>
        <v>0</v>
      </c>
      <c r="BQ25" s="63"/>
      <c r="BR25" s="32">
        <f>BL25^2</f>
        <v>0</v>
      </c>
      <c r="BS25" s="63"/>
      <c r="BT25" s="32">
        <f t="shared" si="17"/>
        <v>0</v>
      </c>
    </row>
    <row r="26" spans="2:72" x14ac:dyDescent="0.25">
      <c r="B26" s="33"/>
      <c r="C26" s="28"/>
      <c r="D26" s="28"/>
      <c r="E26" s="28"/>
      <c r="F26" s="28"/>
      <c r="G26" s="64"/>
      <c r="H26" s="32">
        <f t="shared" si="0"/>
        <v>0</v>
      </c>
      <c r="I26" s="64"/>
      <c r="J26" s="32">
        <f t="shared" si="5"/>
        <v>0</v>
      </c>
      <c r="K26" s="64"/>
      <c r="L26" s="32">
        <f t="shared" si="6"/>
        <v>0</v>
      </c>
      <c r="N26" s="33"/>
      <c r="O26" s="28"/>
      <c r="P26" s="28"/>
      <c r="Q26" s="28"/>
      <c r="R26" s="28"/>
      <c r="S26" s="64"/>
      <c r="T26" s="32">
        <f t="shared" si="1"/>
        <v>0</v>
      </c>
      <c r="U26" s="64"/>
      <c r="V26" s="32">
        <f t="shared" ref="V26:V32" si="23">P26^2</f>
        <v>0</v>
      </c>
      <c r="W26" s="64"/>
      <c r="X26" s="32">
        <f t="shared" si="8"/>
        <v>0</v>
      </c>
      <c r="AA26" s="28"/>
      <c r="AB26" s="28"/>
      <c r="AC26" s="28"/>
      <c r="AD26" s="28"/>
      <c r="AE26" s="64"/>
      <c r="AF26" s="32">
        <f t="shared" si="9"/>
        <v>0</v>
      </c>
      <c r="AG26" s="64"/>
      <c r="AH26" s="32">
        <f t="shared" ref="AH26:AH32" si="24">AB26^2</f>
        <v>0</v>
      </c>
      <c r="AI26" s="64"/>
      <c r="AJ26" s="32">
        <f t="shared" si="11"/>
        <v>0</v>
      </c>
      <c r="AM26" s="28"/>
      <c r="AN26" s="28"/>
      <c r="AO26" s="28"/>
      <c r="AP26" s="28"/>
      <c r="AQ26" s="64"/>
      <c r="AR26" s="32">
        <f t="shared" si="2"/>
        <v>0</v>
      </c>
      <c r="AS26" s="64"/>
      <c r="AT26" s="32">
        <f t="shared" ref="AT26:AT32" si="25">AN26^2</f>
        <v>0</v>
      </c>
      <c r="AU26" s="64"/>
      <c r="AV26" s="32">
        <f t="shared" si="13"/>
        <v>0</v>
      </c>
      <c r="AY26" s="28"/>
      <c r="AZ26" s="28"/>
      <c r="BA26" s="28"/>
      <c r="BB26" s="28"/>
      <c r="BC26" s="64"/>
      <c r="BD26" s="32">
        <f t="shared" si="3"/>
        <v>0</v>
      </c>
      <c r="BE26" s="64"/>
      <c r="BF26" s="32">
        <f t="shared" ref="BF26:BF32" si="26">AZ26^2</f>
        <v>0</v>
      </c>
      <c r="BG26" s="64"/>
      <c r="BH26" s="32">
        <f t="shared" si="15"/>
        <v>0</v>
      </c>
      <c r="BK26" s="28"/>
      <c r="BL26" s="28"/>
      <c r="BM26" s="28"/>
      <c r="BN26" s="28"/>
      <c r="BO26" s="64"/>
      <c r="BP26" s="32">
        <f t="shared" si="4"/>
        <v>0</v>
      </c>
      <c r="BQ26" s="64"/>
      <c r="BR26" s="32">
        <f t="shared" ref="BR26:BR32" si="27">BL26^2</f>
        <v>0</v>
      </c>
      <c r="BS26" s="64"/>
      <c r="BT26" s="32">
        <f t="shared" si="17"/>
        <v>0</v>
      </c>
    </row>
    <row r="27" spans="2:72" x14ac:dyDescent="0.25">
      <c r="B27" s="33"/>
      <c r="C27" s="28"/>
      <c r="D27" s="28"/>
      <c r="E27" s="28"/>
      <c r="F27" s="28"/>
      <c r="G27" s="62">
        <f>(1/20)*G24</f>
        <v>9.4348946386286325E-2</v>
      </c>
      <c r="H27" s="32">
        <f t="shared" si="0"/>
        <v>0</v>
      </c>
      <c r="I27" s="62">
        <f>(1/20)*I24</f>
        <v>0.11096846398859693</v>
      </c>
      <c r="J27" s="32">
        <f t="shared" si="5"/>
        <v>0</v>
      </c>
      <c r="K27" s="62">
        <f>(1/20)*K24</f>
        <v>0.16351259407470523</v>
      </c>
      <c r="L27" s="32">
        <f t="shared" si="6"/>
        <v>0</v>
      </c>
      <c r="N27" s="33"/>
      <c r="O27" s="28"/>
      <c r="P27" s="28"/>
      <c r="Q27" s="28"/>
      <c r="R27" s="28"/>
      <c r="S27" s="62">
        <f>(1/20)*S24</f>
        <v>0.10330944828648062</v>
      </c>
      <c r="T27" s="32">
        <f t="shared" si="1"/>
        <v>0</v>
      </c>
      <c r="U27" s="62">
        <f>(1/20)*U24</f>
        <v>0.25164626384118843</v>
      </c>
      <c r="V27" s="32">
        <f t="shared" si="23"/>
        <v>0</v>
      </c>
      <c r="W27" s="62">
        <f>(1/20)*W24</f>
        <v>0.36826297454541779</v>
      </c>
      <c r="X27" s="32">
        <f t="shared" si="8"/>
        <v>0</v>
      </c>
      <c r="Z27" s="33"/>
      <c r="AA27" s="28"/>
      <c r="AB27" s="28"/>
      <c r="AC27" s="28"/>
      <c r="AD27" s="28"/>
      <c r="AE27" s="62">
        <f>(1/20)*AE24</f>
        <v>0.13238078052580024</v>
      </c>
      <c r="AF27" s="32">
        <f t="shared" si="9"/>
        <v>0</v>
      </c>
      <c r="AG27" s="62">
        <f>(1/20)*AG24</f>
        <v>0.23347317551322613</v>
      </c>
      <c r="AH27" s="32">
        <f t="shared" si="24"/>
        <v>0</v>
      </c>
      <c r="AI27" s="62">
        <f>(1/20)*AI24</f>
        <v>0.24330647232178843</v>
      </c>
      <c r="AJ27" s="32">
        <f t="shared" si="11"/>
        <v>0</v>
      </c>
      <c r="AL27" s="33"/>
      <c r="AM27" s="28"/>
      <c r="AN27" s="28"/>
      <c r="AO27" s="28"/>
      <c r="AP27" s="28"/>
      <c r="AQ27" s="62">
        <f>(1/20)*AQ24</f>
        <v>0.10313219671855339</v>
      </c>
      <c r="AR27" s="32">
        <f t="shared" si="2"/>
        <v>0</v>
      </c>
      <c r="AS27" s="62">
        <f>(1/20)*AS24</f>
        <v>0.1750909538076989</v>
      </c>
      <c r="AT27" s="32">
        <f t="shared" si="25"/>
        <v>0</v>
      </c>
      <c r="AU27" s="62">
        <f>(1/20)*AU24</f>
        <v>0.20936278636800956</v>
      </c>
      <c r="AV27" s="32">
        <f t="shared" si="13"/>
        <v>0</v>
      </c>
      <c r="AY27" s="28"/>
      <c r="AZ27" s="28"/>
      <c r="BA27" s="28"/>
      <c r="BB27" s="28"/>
      <c r="BC27" s="62">
        <f>(1/20)*BC24</f>
        <v>0.11998004220000319</v>
      </c>
      <c r="BD27" s="32">
        <f t="shared" si="3"/>
        <v>0</v>
      </c>
      <c r="BE27" s="62">
        <f>(1/20)*BE24</f>
        <v>0.28984242542967115</v>
      </c>
      <c r="BF27" s="32">
        <f t="shared" si="26"/>
        <v>0</v>
      </c>
      <c r="BG27" s="62">
        <f>(1/20)*BG24</f>
        <v>0.31662147415286968</v>
      </c>
      <c r="BH27" s="32">
        <f t="shared" si="15"/>
        <v>0</v>
      </c>
      <c r="BK27" s="28"/>
      <c r="BL27" s="28"/>
      <c r="BM27" s="28"/>
      <c r="BN27" s="28"/>
      <c r="BO27" s="62">
        <f>(1/20)*BO24</f>
        <v>0.11311987121261445</v>
      </c>
      <c r="BP27" s="32">
        <f t="shared" si="4"/>
        <v>0</v>
      </c>
      <c r="BQ27" s="62">
        <f>(1/20)*BQ24</f>
        <v>0.24607388171674438</v>
      </c>
      <c r="BR27" s="32">
        <f t="shared" si="27"/>
        <v>0</v>
      </c>
      <c r="BS27" s="62">
        <f>(1/20)*BS24</f>
        <v>0.21715250522689306</v>
      </c>
      <c r="BT27" s="32">
        <f t="shared" si="17"/>
        <v>0</v>
      </c>
    </row>
    <row r="28" spans="2:72" x14ac:dyDescent="0.25">
      <c r="B28" s="33"/>
      <c r="C28" s="28"/>
      <c r="D28" s="28"/>
      <c r="E28" s="28"/>
      <c r="F28" s="28"/>
      <c r="G28" s="63"/>
      <c r="H28" s="32">
        <f t="shared" si="0"/>
        <v>0</v>
      </c>
      <c r="I28" s="63"/>
      <c r="J28" s="32">
        <f t="shared" si="5"/>
        <v>0</v>
      </c>
      <c r="K28" s="63"/>
      <c r="L28" s="32">
        <f t="shared" si="6"/>
        <v>0</v>
      </c>
      <c r="N28" s="33"/>
      <c r="O28" s="28"/>
      <c r="P28" s="28"/>
      <c r="Q28" s="28"/>
      <c r="R28" s="28"/>
      <c r="S28" s="63"/>
      <c r="T28" s="32">
        <f t="shared" si="1"/>
        <v>0</v>
      </c>
      <c r="U28" s="63"/>
      <c r="V28" s="32">
        <f t="shared" si="23"/>
        <v>0</v>
      </c>
      <c r="W28" s="63"/>
      <c r="X28" s="32">
        <f t="shared" si="8"/>
        <v>0</v>
      </c>
      <c r="Z28" s="33"/>
      <c r="AA28" s="28"/>
      <c r="AB28" s="28"/>
      <c r="AC28" s="28"/>
      <c r="AD28" s="28"/>
      <c r="AE28" s="63"/>
      <c r="AF28" s="32">
        <f t="shared" si="9"/>
        <v>0</v>
      </c>
      <c r="AG28" s="63"/>
      <c r="AH28" s="32">
        <f t="shared" si="24"/>
        <v>0</v>
      </c>
      <c r="AI28" s="63"/>
      <c r="AJ28" s="32">
        <f t="shared" si="11"/>
        <v>0</v>
      </c>
      <c r="AM28" s="28"/>
      <c r="AN28" s="28"/>
      <c r="AO28" s="28"/>
      <c r="AP28" s="28"/>
      <c r="AQ28" s="63"/>
      <c r="AR28" s="32">
        <f t="shared" si="2"/>
        <v>0</v>
      </c>
      <c r="AS28" s="63"/>
      <c r="AT28" s="32">
        <f t="shared" si="25"/>
        <v>0</v>
      </c>
      <c r="AU28" s="63"/>
      <c r="AV28" s="32">
        <f t="shared" si="13"/>
        <v>0</v>
      </c>
      <c r="AY28" s="28"/>
      <c r="AZ28" s="28"/>
      <c r="BA28" s="28"/>
      <c r="BB28" s="28"/>
      <c r="BC28" s="63"/>
      <c r="BD28" s="32">
        <f t="shared" si="3"/>
        <v>0</v>
      </c>
      <c r="BE28" s="63"/>
      <c r="BF28" s="32">
        <f t="shared" si="26"/>
        <v>0</v>
      </c>
      <c r="BG28" s="63"/>
      <c r="BH28" s="32">
        <f t="shared" si="15"/>
        <v>0</v>
      </c>
      <c r="BK28" s="28"/>
      <c r="BL28" s="28"/>
      <c r="BM28" s="28"/>
      <c r="BN28" s="28"/>
      <c r="BO28" s="63"/>
      <c r="BP28" s="32">
        <f t="shared" si="4"/>
        <v>0</v>
      </c>
      <c r="BQ28" s="63"/>
      <c r="BR28" s="32">
        <f t="shared" si="27"/>
        <v>0</v>
      </c>
      <c r="BS28" s="63"/>
      <c r="BT28" s="32">
        <f t="shared" si="17"/>
        <v>0</v>
      </c>
    </row>
    <row r="29" spans="2:72" x14ac:dyDescent="0.25">
      <c r="B29" s="33"/>
      <c r="C29" s="28"/>
      <c r="D29" s="28"/>
      <c r="E29" s="28"/>
      <c r="F29" s="28"/>
      <c r="G29" s="64"/>
      <c r="H29" s="32">
        <f t="shared" si="0"/>
        <v>0</v>
      </c>
      <c r="I29" s="64"/>
      <c r="J29" s="32">
        <f t="shared" si="5"/>
        <v>0</v>
      </c>
      <c r="K29" s="64"/>
      <c r="L29" s="32">
        <f t="shared" si="6"/>
        <v>0</v>
      </c>
      <c r="O29" s="28"/>
      <c r="P29" s="28"/>
      <c r="Q29" s="28"/>
      <c r="R29" s="28"/>
      <c r="S29" s="64"/>
      <c r="T29" s="32">
        <f t="shared" si="1"/>
        <v>0</v>
      </c>
      <c r="U29" s="64"/>
      <c r="V29" s="32">
        <f t="shared" si="23"/>
        <v>0</v>
      </c>
      <c r="W29" s="64"/>
      <c r="X29" s="32">
        <f t="shared" si="8"/>
        <v>0</v>
      </c>
      <c r="AA29" s="28"/>
      <c r="AB29" s="28"/>
      <c r="AC29" s="28"/>
      <c r="AD29" s="28"/>
      <c r="AE29" s="64"/>
      <c r="AF29" s="32">
        <f t="shared" si="9"/>
        <v>0</v>
      </c>
      <c r="AG29" s="64"/>
      <c r="AH29" s="32">
        <f t="shared" si="24"/>
        <v>0</v>
      </c>
      <c r="AI29" s="64"/>
      <c r="AJ29" s="32">
        <f t="shared" si="11"/>
        <v>0</v>
      </c>
      <c r="AM29" s="28"/>
      <c r="AN29" s="28"/>
      <c r="AO29" s="28"/>
      <c r="AP29" s="28"/>
      <c r="AQ29" s="64"/>
      <c r="AR29" s="32">
        <f t="shared" si="2"/>
        <v>0</v>
      </c>
      <c r="AS29" s="64"/>
      <c r="AT29" s="32">
        <f t="shared" si="25"/>
        <v>0</v>
      </c>
      <c r="AU29" s="64"/>
      <c r="AV29" s="32">
        <f t="shared" si="13"/>
        <v>0</v>
      </c>
      <c r="AY29" s="28"/>
      <c r="AZ29" s="28"/>
      <c r="BA29" s="28"/>
      <c r="BB29" s="28"/>
      <c r="BC29" s="64"/>
      <c r="BD29" s="32">
        <f t="shared" si="3"/>
        <v>0</v>
      </c>
      <c r="BE29" s="64"/>
      <c r="BF29" s="32">
        <f t="shared" si="26"/>
        <v>0</v>
      </c>
      <c r="BG29" s="64"/>
      <c r="BH29" s="32">
        <f t="shared" si="15"/>
        <v>0</v>
      </c>
      <c r="BK29" s="28"/>
      <c r="BL29" s="28"/>
      <c r="BM29" s="28"/>
      <c r="BN29" s="28"/>
      <c r="BO29" s="64"/>
      <c r="BP29" s="32">
        <f t="shared" si="4"/>
        <v>0</v>
      </c>
      <c r="BQ29" s="64"/>
      <c r="BR29" s="32">
        <f t="shared" si="27"/>
        <v>0</v>
      </c>
      <c r="BS29" s="64"/>
      <c r="BT29" s="32">
        <f t="shared" si="17"/>
        <v>0</v>
      </c>
    </row>
    <row r="30" spans="2:72" x14ac:dyDescent="0.25">
      <c r="B30" s="33"/>
      <c r="C30" s="28"/>
      <c r="D30" s="28"/>
      <c r="E30" s="28"/>
      <c r="F30" s="28"/>
      <c r="G30" s="65">
        <f>G27/G6</f>
        <v>4.7599296918137543E-3</v>
      </c>
      <c r="H30" s="32">
        <f t="shared" si="0"/>
        <v>0</v>
      </c>
      <c r="I30" s="65">
        <f>I27/I6</f>
        <v>2.8660691148457286E-3</v>
      </c>
      <c r="J30" s="32">
        <f t="shared" si="5"/>
        <v>0</v>
      </c>
      <c r="K30" s="65">
        <f>K27/K6</f>
        <v>-5.6416725002486007E-3</v>
      </c>
      <c r="L30" s="32">
        <f t="shared" si="6"/>
        <v>0</v>
      </c>
      <c r="N30" s="33"/>
      <c r="O30" s="28"/>
      <c r="P30" s="28"/>
      <c r="Q30" s="28"/>
      <c r="R30" s="28"/>
      <c r="S30" s="65">
        <f>S27/S6</f>
        <v>4.3838346892336663E-3</v>
      </c>
      <c r="T30" s="32">
        <f t="shared" si="1"/>
        <v>0</v>
      </c>
      <c r="U30" s="65">
        <f>U27/U6</f>
        <v>6.2361228122119403E-3</v>
      </c>
      <c r="V30" s="32">
        <f t="shared" si="23"/>
        <v>0</v>
      </c>
      <c r="W30" s="65">
        <f>W27/W6</f>
        <v>-1.0625166968519966E-2</v>
      </c>
      <c r="X30" s="32">
        <f t="shared" si="8"/>
        <v>0</v>
      </c>
      <c r="AA30" s="28"/>
      <c r="AB30" s="28"/>
      <c r="AC30" s="28"/>
      <c r="AD30" s="28"/>
      <c r="AE30" s="65">
        <f>AE27/AE6*-1</f>
        <v>-5.4969700207951923E-3</v>
      </c>
      <c r="AF30" s="32">
        <f t="shared" si="9"/>
        <v>0</v>
      </c>
      <c r="AG30" s="65">
        <f>AG27/AG6</f>
        <v>5.5922388415005249E-3</v>
      </c>
      <c r="AH30" s="32">
        <f t="shared" si="24"/>
        <v>0</v>
      </c>
      <c r="AI30" s="65">
        <f>AI27/AI6*-1</f>
        <v>6.8597903018675268E-3</v>
      </c>
      <c r="AJ30" s="32">
        <f t="shared" si="11"/>
        <v>0</v>
      </c>
      <c r="AL30" s="33"/>
      <c r="AM30" s="28"/>
      <c r="AN30" s="28"/>
      <c r="AO30" s="28"/>
      <c r="AP30" s="28"/>
      <c r="AQ30" s="65">
        <f>AQ27/AQ6*-1</f>
        <v>-4.078386424856288E-3</v>
      </c>
      <c r="AR30" s="32">
        <f t="shared" si="2"/>
        <v>0</v>
      </c>
      <c r="AS30" s="65">
        <f>AS27/AS6</f>
        <v>4.1887787992272467E-3</v>
      </c>
      <c r="AT30" s="32">
        <f t="shared" si="25"/>
        <v>0</v>
      </c>
      <c r="AU30" s="65">
        <f>AU27/AU6*-1</f>
        <v>5.1159550470514384E-3</v>
      </c>
      <c r="AV30" s="32">
        <f t="shared" si="13"/>
        <v>0</v>
      </c>
      <c r="AY30" s="28"/>
      <c r="AZ30" s="28"/>
      <c r="BA30" s="28"/>
      <c r="BB30" s="28"/>
      <c r="BC30" s="65">
        <f>BC27/BC6</f>
        <v>6.8135636435915255E-3</v>
      </c>
      <c r="BD30" s="32">
        <f t="shared" si="3"/>
        <v>0</v>
      </c>
      <c r="BE30" s="65">
        <f>BE27/BE6</f>
        <v>8.6664999829467512E-3</v>
      </c>
      <c r="BF30" s="32">
        <f t="shared" si="26"/>
        <v>0</v>
      </c>
      <c r="BG30" s="65">
        <f>BG27/BG6</f>
        <v>-4.8816138475619747E-2</v>
      </c>
      <c r="BH30" s="32">
        <f t="shared" si="15"/>
        <v>0</v>
      </c>
      <c r="BK30" s="28"/>
      <c r="BL30" s="28"/>
      <c r="BM30" s="28"/>
      <c r="BN30" s="28"/>
      <c r="BO30" s="65">
        <f>BO27/BO6</f>
        <v>6.615970944707829E-3</v>
      </c>
      <c r="BP30" s="32">
        <f t="shared" si="4"/>
        <v>0</v>
      </c>
      <c r="BQ30" s="65">
        <f>BQ27/BQ6</f>
        <v>7.6633463109183715E-3</v>
      </c>
      <c r="BR30" s="32">
        <f t="shared" si="27"/>
        <v>0</v>
      </c>
      <c r="BS30" s="65">
        <f>BS27/BS6</f>
        <v>-2.3049836028754173E-2</v>
      </c>
      <c r="BT30" s="32">
        <f t="shared" si="17"/>
        <v>0</v>
      </c>
    </row>
    <row r="31" spans="2:72" x14ac:dyDescent="0.25">
      <c r="B31" s="33"/>
      <c r="C31" s="28"/>
      <c r="D31" s="28"/>
      <c r="E31" s="28"/>
      <c r="F31" s="28"/>
      <c r="G31" s="66"/>
      <c r="H31" s="32">
        <f t="shared" si="0"/>
        <v>0</v>
      </c>
      <c r="I31" s="66"/>
      <c r="J31" s="32">
        <f t="shared" si="5"/>
        <v>0</v>
      </c>
      <c r="K31" s="66"/>
      <c r="L31" s="32">
        <f t="shared" si="6"/>
        <v>0</v>
      </c>
      <c r="N31" s="33"/>
      <c r="O31" s="28"/>
      <c r="P31" s="28"/>
      <c r="Q31" s="28"/>
      <c r="R31" s="28"/>
      <c r="S31" s="66"/>
      <c r="T31" s="32">
        <f t="shared" si="1"/>
        <v>0</v>
      </c>
      <c r="U31" s="66"/>
      <c r="V31" s="32">
        <f t="shared" si="23"/>
        <v>0</v>
      </c>
      <c r="W31" s="66"/>
      <c r="X31" s="32">
        <f t="shared" si="8"/>
        <v>0</v>
      </c>
      <c r="AA31" s="28"/>
      <c r="AB31" s="28"/>
      <c r="AC31" s="28"/>
      <c r="AD31" s="28"/>
      <c r="AE31" s="66"/>
      <c r="AF31" s="32">
        <f t="shared" si="9"/>
        <v>0</v>
      </c>
      <c r="AG31" s="66"/>
      <c r="AH31" s="32">
        <f t="shared" si="24"/>
        <v>0</v>
      </c>
      <c r="AI31" s="66"/>
      <c r="AJ31" s="32">
        <f t="shared" si="11"/>
        <v>0</v>
      </c>
      <c r="AM31" s="28"/>
      <c r="AN31" s="28"/>
      <c r="AO31" s="28"/>
      <c r="AP31" s="28"/>
      <c r="AQ31" s="66"/>
      <c r="AR31" s="32">
        <f t="shared" si="2"/>
        <v>0</v>
      </c>
      <c r="AS31" s="66"/>
      <c r="AT31" s="32">
        <f t="shared" si="25"/>
        <v>0</v>
      </c>
      <c r="AU31" s="66"/>
      <c r="AV31" s="32">
        <f t="shared" si="13"/>
        <v>0</v>
      </c>
      <c r="AX31" s="33"/>
      <c r="AY31" s="28"/>
      <c r="AZ31" s="28"/>
      <c r="BA31" s="28"/>
      <c r="BB31" s="28"/>
      <c r="BC31" s="66"/>
      <c r="BD31" s="32">
        <f t="shared" si="3"/>
        <v>0</v>
      </c>
      <c r="BE31" s="66"/>
      <c r="BF31" s="32">
        <f t="shared" si="26"/>
        <v>0</v>
      </c>
      <c r="BG31" s="66"/>
      <c r="BH31" s="32">
        <f t="shared" si="15"/>
        <v>0</v>
      </c>
      <c r="BK31" s="28"/>
      <c r="BL31" s="28"/>
      <c r="BM31" s="28"/>
      <c r="BN31" s="28"/>
      <c r="BO31" s="66"/>
      <c r="BP31" s="32">
        <f t="shared" si="4"/>
        <v>0</v>
      </c>
      <c r="BQ31" s="66"/>
      <c r="BR31" s="32">
        <f t="shared" si="27"/>
        <v>0</v>
      </c>
      <c r="BS31" s="66"/>
      <c r="BT31" s="32">
        <f t="shared" si="17"/>
        <v>0</v>
      </c>
    </row>
    <row r="32" spans="2:72" x14ac:dyDescent="0.25">
      <c r="B32" s="33"/>
      <c r="C32" s="28"/>
      <c r="D32" s="28"/>
      <c r="E32" s="28"/>
      <c r="F32" s="28"/>
      <c r="G32" s="67"/>
      <c r="H32" s="32">
        <f t="shared" si="0"/>
        <v>0</v>
      </c>
      <c r="I32" s="67"/>
      <c r="J32" s="32">
        <f t="shared" si="5"/>
        <v>0</v>
      </c>
      <c r="K32" s="67"/>
      <c r="L32" s="32">
        <f t="shared" si="6"/>
        <v>0</v>
      </c>
      <c r="N32" s="33"/>
      <c r="O32" s="28"/>
      <c r="P32" s="28"/>
      <c r="Q32" s="28"/>
      <c r="R32" s="28"/>
      <c r="S32" s="67"/>
      <c r="T32" s="32">
        <f t="shared" si="1"/>
        <v>0</v>
      </c>
      <c r="U32" s="67"/>
      <c r="V32" s="32">
        <f t="shared" si="23"/>
        <v>0</v>
      </c>
      <c r="W32" s="67"/>
      <c r="X32" s="32">
        <f t="shared" si="8"/>
        <v>0</v>
      </c>
      <c r="Z32" s="33"/>
      <c r="AA32" s="28"/>
      <c r="AB32" s="28"/>
      <c r="AC32" s="28"/>
      <c r="AD32" s="28"/>
      <c r="AE32" s="67"/>
      <c r="AF32" s="32">
        <f t="shared" si="9"/>
        <v>0</v>
      </c>
      <c r="AG32" s="67"/>
      <c r="AH32" s="32">
        <f t="shared" si="24"/>
        <v>0</v>
      </c>
      <c r="AI32" s="67"/>
      <c r="AJ32" s="32">
        <f t="shared" si="11"/>
        <v>0</v>
      </c>
      <c r="AL32" s="33"/>
      <c r="AM32" s="28"/>
      <c r="AN32" s="28"/>
      <c r="AO32" s="28"/>
      <c r="AP32" s="28"/>
      <c r="AQ32" s="67"/>
      <c r="AR32" s="32">
        <f t="shared" si="2"/>
        <v>0</v>
      </c>
      <c r="AS32" s="67"/>
      <c r="AT32" s="32">
        <f t="shared" si="25"/>
        <v>0</v>
      </c>
      <c r="AU32" s="67"/>
      <c r="AV32" s="32">
        <f t="shared" si="13"/>
        <v>0</v>
      </c>
      <c r="AY32" s="28"/>
      <c r="AZ32" s="28"/>
      <c r="BA32" s="28"/>
      <c r="BB32" s="28"/>
      <c r="BC32" s="67"/>
      <c r="BD32" s="32">
        <f t="shared" si="3"/>
        <v>0</v>
      </c>
      <c r="BE32" s="67"/>
      <c r="BF32" s="32">
        <f t="shared" si="26"/>
        <v>0</v>
      </c>
      <c r="BG32" s="67"/>
      <c r="BH32" s="32">
        <f t="shared" si="15"/>
        <v>0</v>
      </c>
      <c r="BJ32" s="33"/>
      <c r="BK32" s="28"/>
      <c r="BL32" s="28"/>
      <c r="BM32" s="28"/>
      <c r="BN32" s="28"/>
      <c r="BO32" s="67"/>
      <c r="BP32" s="32">
        <f t="shared" si="4"/>
        <v>0</v>
      </c>
      <c r="BQ32" s="67"/>
      <c r="BR32" s="32">
        <f t="shared" si="27"/>
        <v>0</v>
      </c>
      <c r="BS32" s="67"/>
      <c r="BT32" s="32">
        <f t="shared" si="17"/>
        <v>0</v>
      </c>
    </row>
    <row r="33" spans="5:31" x14ac:dyDescent="0.25">
      <c r="AE33" s="28">
        <f>STDEV(AA3:AA32)</f>
        <v>0.59202484834053348</v>
      </c>
    </row>
    <row r="40" spans="5:31" x14ac:dyDescent="0.25">
      <c r="F40" s="37" t="s">
        <v>37</v>
      </c>
      <c r="G40" s="37" t="s">
        <v>38</v>
      </c>
      <c r="H40" s="37" t="s">
        <v>39</v>
      </c>
    </row>
    <row r="41" spans="5:31" x14ac:dyDescent="0.25">
      <c r="E41" s="27">
        <v>0</v>
      </c>
      <c r="F41" s="28">
        <f>G6</f>
        <v>19.8215</v>
      </c>
      <c r="G41" s="28">
        <f>I6</f>
        <v>38.718000000000004</v>
      </c>
      <c r="H41" s="28">
        <f>K6</f>
        <v>-28.983000000000004</v>
      </c>
    </row>
    <row r="42" spans="5:31" x14ac:dyDescent="0.25">
      <c r="E42" s="27">
        <v>10</v>
      </c>
      <c r="F42" s="28">
        <f>S6</f>
        <v>23.566000000000006</v>
      </c>
      <c r="G42" s="28">
        <f>U6</f>
        <v>40.353000000000002</v>
      </c>
      <c r="H42" s="28">
        <f>W6</f>
        <v>-34.659500000000001</v>
      </c>
    </row>
    <row r="43" spans="5:31" x14ac:dyDescent="0.25">
      <c r="E43" s="27">
        <v>20</v>
      </c>
      <c r="F43" s="28">
        <f>AE6</f>
        <v>24.082500000000003</v>
      </c>
      <c r="G43" s="28">
        <f>AG6</f>
        <v>41.749499999999998</v>
      </c>
      <c r="H43" s="28">
        <f>AI6</f>
        <v>-35.468500000000006</v>
      </c>
    </row>
    <row r="44" spans="5:31" x14ac:dyDescent="0.25">
      <c r="E44" s="27">
        <v>30</v>
      </c>
      <c r="F44" s="28">
        <f>AQ6</f>
        <v>25.287500000000001</v>
      </c>
      <c r="G44" s="28">
        <f>AS6</f>
        <v>41.8</v>
      </c>
      <c r="H44" s="28">
        <f>AU6</f>
        <v>-40.923500000000004</v>
      </c>
    </row>
    <row r="45" spans="5:31" x14ac:dyDescent="0.25">
      <c r="E45" s="27">
        <v>40</v>
      </c>
      <c r="F45" s="28">
        <f>BC6</f>
        <v>17.609000000000002</v>
      </c>
      <c r="G45" s="28">
        <f>BE6</f>
        <v>33.444000000000003</v>
      </c>
      <c r="H45" s="28">
        <f>BG6</f>
        <v>-6.4859999999999998</v>
      </c>
    </row>
    <row r="46" spans="5:31" x14ac:dyDescent="0.25">
      <c r="E46" s="27">
        <v>50</v>
      </c>
      <c r="F46" s="28">
        <f>BO6</f>
        <v>17.097999999999999</v>
      </c>
      <c r="G46" s="28">
        <f>BQ6</f>
        <v>32.110500000000002</v>
      </c>
      <c r="H46" s="28">
        <f>BS6</f>
        <v>-9.4209999999999994</v>
      </c>
    </row>
  </sheetData>
  <mergeCells count="180">
    <mergeCell ref="BO30:BO32"/>
    <mergeCell ref="BQ30:BQ32"/>
    <mergeCell ref="BS30:BS32"/>
    <mergeCell ref="AE30:AE32"/>
    <mergeCell ref="AG30:AG32"/>
    <mergeCell ref="AI30:AI32"/>
    <mergeCell ref="AQ30:AQ32"/>
    <mergeCell ref="AS30:AS32"/>
    <mergeCell ref="AU30:AU32"/>
    <mergeCell ref="G30:G32"/>
    <mergeCell ref="I30:I32"/>
    <mergeCell ref="K30:K32"/>
    <mergeCell ref="S30:S32"/>
    <mergeCell ref="U30:U32"/>
    <mergeCell ref="W30:W32"/>
    <mergeCell ref="BC27:BC29"/>
    <mergeCell ref="BE27:BE29"/>
    <mergeCell ref="BG27:BG29"/>
    <mergeCell ref="G27:G29"/>
    <mergeCell ref="I27:I29"/>
    <mergeCell ref="K27:K29"/>
    <mergeCell ref="S27:S29"/>
    <mergeCell ref="U27:U29"/>
    <mergeCell ref="W27:W29"/>
    <mergeCell ref="BC30:BC32"/>
    <mergeCell ref="BE30:BE32"/>
    <mergeCell ref="BG30:BG32"/>
    <mergeCell ref="BO27:BO29"/>
    <mergeCell ref="BQ27:BQ29"/>
    <mergeCell ref="BS27:BS29"/>
    <mergeCell ref="AE27:AE29"/>
    <mergeCell ref="AG27:AG29"/>
    <mergeCell ref="AI27:AI29"/>
    <mergeCell ref="AQ27:AQ29"/>
    <mergeCell ref="AS27:AS29"/>
    <mergeCell ref="AU27:AU29"/>
    <mergeCell ref="BO24:BO26"/>
    <mergeCell ref="BQ24:BQ26"/>
    <mergeCell ref="BS24:BS26"/>
    <mergeCell ref="AE24:AE26"/>
    <mergeCell ref="AG24:AG26"/>
    <mergeCell ref="AI24:AI26"/>
    <mergeCell ref="AQ24:AQ26"/>
    <mergeCell ref="AS24:AS26"/>
    <mergeCell ref="AU24:AU26"/>
    <mergeCell ref="G24:G26"/>
    <mergeCell ref="I24:I26"/>
    <mergeCell ref="K24:K26"/>
    <mergeCell ref="S24:S26"/>
    <mergeCell ref="U24:U26"/>
    <mergeCell ref="W24:W26"/>
    <mergeCell ref="BC21:BC23"/>
    <mergeCell ref="BE21:BE23"/>
    <mergeCell ref="BG21:BG23"/>
    <mergeCell ref="G21:G23"/>
    <mergeCell ref="I21:I23"/>
    <mergeCell ref="K21:K23"/>
    <mergeCell ref="S21:S23"/>
    <mergeCell ref="U21:U23"/>
    <mergeCell ref="W21:W23"/>
    <mergeCell ref="BC24:BC26"/>
    <mergeCell ref="BE24:BE26"/>
    <mergeCell ref="BG24:BG26"/>
    <mergeCell ref="BO21:BO23"/>
    <mergeCell ref="BQ21:BQ23"/>
    <mergeCell ref="BS21:BS23"/>
    <mergeCell ref="AE21:AE23"/>
    <mergeCell ref="AG21:AG23"/>
    <mergeCell ref="AI21:AI23"/>
    <mergeCell ref="AQ21:AQ23"/>
    <mergeCell ref="AS21:AS23"/>
    <mergeCell ref="AU21:AU23"/>
    <mergeCell ref="BO18:BO20"/>
    <mergeCell ref="BQ18:BQ20"/>
    <mergeCell ref="BS18:BS20"/>
    <mergeCell ref="AE18:AE20"/>
    <mergeCell ref="AG18:AG20"/>
    <mergeCell ref="AI18:AI20"/>
    <mergeCell ref="AQ18:AQ20"/>
    <mergeCell ref="AS18:AS20"/>
    <mergeCell ref="AU18:AU20"/>
    <mergeCell ref="G18:G20"/>
    <mergeCell ref="I18:I20"/>
    <mergeCell ref="K18:K20"/>
    <mergeCell ref="S18:S20"/>
    <mergeCell ref="U18:U20"/>
    <mergeCell ref="W18:W20"/>
    <mergeCell ref="BC15:BC17"/>
    <mergeCell ref="BE15:BE17"/>
    <mergeCell ref="BG15:BG17"/>
    <mergeCell ref="G15:G17"/>
    <mergeCell ref="I15:I17"/>
    <mergeCell ref="K15:K17"/>
    <mergeCell ref="S15:S17"/>
    <mergeCell ref="U15:U17"/>
    <mergeCell ref="W15:W17"/>
    <mergeCell ref="BC18:BC20"/>
    <mergeCell ref="BE18:BE20"/>
    <mergeCell ref="BG18:BG20"/>
    <mergeCell ref="BO15:BO17"/>
    <mergeCell ref="BQ15:BQ17"/>
    <mergeCell ref="BS15:BS17"/>
    <mergeCell ref="AE15:AE17"/>
    <mergeCell ref="AG15:AG17"/>
    <mergeCell ref="AI15:AI17"/>
    <mergeCell ref="AQ15:AQ17"/>
    <mergeCell ref="AS15:AS17"/>
    <mergeCell ref="AU15:AU17"/>
    <mergeCell ref="BO12:BO14"/>
    <mergeCell ref="BQ12:BQ14"/>
    <mergeCell ref="BS12:BS14"/>
    <mergeCell ref="AE12:AE14"/>
    <mergeCell ref="AG12:AG14"/>
    <mergeCell ref="AI12:AI14"/>
    <mergeCell ref="AQ12:AQ14"/>
    <mergeCell ref="AS12:AS14"/>
    <mergeCell ref="AU12:AU14"/>
    <mergeCell ref="G12:G14"/>
    <mergeCell ref="I12:I14"/>
    <mergeCell ref="K12:K14"/>
    <mergeCell ref="S12:S14"/>
    <mergeCell ref="U12:U14"/>
    <mergeCell ref="W12:W14"/>
    <mergeCell ref="BC9:BC11"/>
    <mergeCell ref="BE9:BE11"/>
    <mergeCell ref="BG9:BG11"/>
    <mergeCell ref="G9:G11"/>
    <mergeCell ref="I9:I11"/>
    <mergeCell ref="K9:K11"/>
    <mergeCell ref="S9:S11"/>
    <mergeCell ref="U9:U11"/>
    <mergeCell ref="W9:W11"/>
    <mergeCell ref="BC12:BC14"/>
    <mergeCell ref="BE12:BE14"/>
    <mergeCell ref="BG12:BG14"/>
    <mergeCell ref="BO9:BO11"/>
    <mergeCell ref="BQ9:BQ11"/>
    <mergeCell ref="BS9:BS11"/>
    <mergeCell ref="AE9:AE11"/>
    <mergeCell ref="AG9:AG11"/>
    <mergeCell ref="AI9:AI11"/>
    <mergeCell ref="AQ9:AQ11"/>
    <mergeCell ref="AS9:AS11"/>
    <mergeCell ref="AU9:AU11"/>
    <mergeCell ref="BO6:BO8"/>
    <mergeCell ref="BQ6:BQ8"/>
    <mergeCell ref="BS6:BS8"/>
    <mergeCell ref="AE6:AE8"/>
    <mergeCell ref="AG6:AG8"/>
    <mergeCell ref="AI6:AI8"/>
    <mergeCell ref="AQ6:AQ8"/>
    <mergeCell ref="AS6:AS8"/>
    <mergeCell ref="AU6:AU8"/>
    <mergeCell ref="G6:G8"/>
    <mergeCell ref="I6:I8"/>
    <mergeCell ref="K6:K8"/>
    <mergeCell ref="S6:S8"/>
    <mergeCell ref="U6:U8"/>
    <mergeCell ref="W6:W8"/>
    <mergeCell ref="BC3:BC5"/>
    <mergeCell ref="BE3:BE5"/>
    <mergeCell ref="BG3:BG5"/>
    <mergeCell ref="G3:G5"/>
    <mergeCell ref="I3:I5"/>
    <mergeCell ref="K3:K5"/>
    <mergeCell ref="S3:S5"/>
    <mergeCell ref="U3:U5"/>
    <mergeCell ref="W3:W5"/>
    <mergeCell ref="BC6:BC8"/>
    <mergeCell ref="BE6:BE8"/>
    <mergeCell ref="BG6:BG8"/>
    <mergeCell ref="BO3:BO5"/>
    <mergeCell ref="BQ3:BQ5"/>
    <mergeCell ref="BS3:BS5"/>
    <mergeCell ref="AE3:AE5"/>
    <mergeCell ref="AG3:AG5"/>
    <mergeCell ref="AI3:AI5"/>
    <mergeCell ref="AQ3:AQ5"/>
    <mergeCell ref="AS3:AS5"/>
    <mergeCell ref="AU3:AU5"/>
  </mergeCells>
  <conditionalFormatting sqref="C3:C32">
    <cfRule type="cellIs" dxfId="147" priority="103" operator="between">
      <formula>$G$6-1</formula>
      <formula>$G$6+1</formula>
    </cfRule>
  </conditionalFormatting>
  <conditionalFormatting sqref="D3:D32">
    <cfRule type="cellIs" dxfId="146" priority="102" operator="between">
      <formula>$I$6-0.5</formula>
      <formula>$I$6+0.5</formula>
    </cfRule>
  </conditionalFormatting>
  <conditionalFormatting sqref="E3:E32">
    <cfRule type="cellIs" dxfId="145" priority="101" operator="between">
      <formula>$K$6-1</formula>
      <formula>$K$6+1</formula>
    </cfRule>
  </conditionalFormatting>
  <conditionalFormatting sqref="G6">
    <cfRule type="colorScale" priority="112">
      <colorScale>
        <cfvo type="min"/>
        <cfvo type="max"/>
        <color rgb="FF63BE7B"/>
        <color rgb="FFFFEF9C"/>
      </colorScale>
    </cfRule>
    <cfRule type="cellIs" priority="113" operator="equal">
      <formula>#REF!</formula>
    </cfRule>
    <cfRule type="colorScale" priority="111">
      <colorScale>
        <cfvo type="min"/>
        <cfvo type="max"/>
        <color rgb="FFFFEF9C"/>
        <color rgb="FF63BE7B"/>
      </colorScale>
    </cfRule>
  </conditionalFormatting>
  <conditionalFormatting sqref="G27:G29">
    <cfRule type="cellIs" dxfId="144" priority="109" operator="greaterThan">
      <formula>1</formula>
    </cfRule>
  </conditionalFormatting>
  <conditionalFormatting sqref="G30:G32">
    <cfRule type="cellIs" dxfId="143" priority="110" operator="greaterThan">
      <formula>0.01</formula>
    </cfRule>
    <cfRule type="cellIs" dxfId="142" priority="108" operator="between">
      <formula>-0.01</formula>
      <formula>0.01</formula>
    </cfRule>
  </conditionalFormatting>
  <conditionalFormatting sqref="I6">
    <cfRule type="colorScale" priority="115">
      <colorScale>
        <cfvo type="min"/>
        <cfvo type="max"/>
        <color rgb="FF63BE7B"/>
        <color rgb="FFFFEF9C"/>
      </colorScale>
    </cfRule>
    <cfRule type="cellIs" priority="116" operator="equal">
      <formula>#REF!</formula>
    </cfRule>
    <cfRule type="colorScale" priority="114">
      <colorScale>
        <cfvo type="min"/>
        <cfvo type="max"/>
        <color rgb="FFFFEF9C"/>
        <color rgb="FF63BE7B"/>
      </colorScale>
    </cfRule>
  </conditionalFormatting>
  <conditionalFormatting sqref="I27:I29">
    <cfRule type="cellIs" dxfId="141" priority="107" operator="greaterThan">
      <formula>1</formula>
    </cfRule>
  </conditionalFormatting>
  <conditionalFormatting sqref="I30:I32">
    <cfRule type="cellIs" dxfId="140" priority="38" operator="greaterThan">
      <formula>0.01</formula>
    </cfRule>
    <cfRule type="cellIs" dxfId="139" priority="37" operator="between">
      <formula>-0.01</formula>
      <formula>0.01</formula>
    </cfRule>
  </conditionalFormatting>
  <conditionalFormatting sqref="K6">
    <cfRule type="cellIs" priority="119" operator="equal">
      <formula>#REF!</formula>
    </cfRule>
    <cfRule type="colorScale" priority="118">
      <colorScale>
        <cfvo type="min"/>
        <cfvo type="max"/>
        <color rgb="FF63BE7B"/>
        <color rgb="FFFFEF9C"/>
      </colorScale>
    </cfRule>
    <cfRule type="colorScale" priority="117">
      <colorScale>
        <cfvo type="min"/>
        <cfvo type="max"/>
        <color rgb="FFFFEF9C"/>
        <color rgb="FF63BE7B"/>
      </colorScale>
    </cfRule>
  </conditionalFormatting>
  <conditionalFormatting sqref="K27:K29">
    <cfRule type="cellIs" dxfId="138" priority="105" operator="greaterThan">
      <formula>1</formula>
    </cfRule>
  </conditionalFormatting>
  <conditionalFormatting sqref="K30:K32">
    <cfRule type="cellIs" dxfId="137" priority="104" operator="between">
      <formula>-0.01</formula>
      <formula>0.01</formula>
    </cfRule>
    <cfRule type="cellIs" dxfId="136" priority="106" operator="greaterThan">
      <formula>0.01</formula>
    </cfRule>
  </conditionalFormatting>
  <conditionalFormatting sqref="O3:O32">
    <cfRule type="cellIs" dxfId="135" priority="91" operator="between">
      <formula>$S$6-1</formula>
      <formula>$S$6+1</formula>
    </cfRule>
    <cfRule type="cellIs" dxfId="134" priority="93" operator="between">
      <formula>$G$6-1</formula>
      <formula>$G$6+1</formula>
    </cfRule>
  </conditionalFormatting>
  <conditionalFormatting sqref="P3:P32">
    <cfRule type="cellIs" dxfId="133" priority="90" operator="between">
      <formula>$U$6-0.5</formula>
      <formula>$U$6+0.5</formula>
    </cfRule>
  </conditionalFormatting>
  <conditionalFormatting sqref="Q3:Q32">
    <cfRule type="cellIs" dxfId="132" priority="92" operator="between">
      <formula>$K$6-1</formula>
      <formula>$K$6+1</formula>
    </cfRule>
    <cfRule type="cellIs" dxfId="131" priority="89" operator="between">
      <formula>$W$6-1</formula>
      <formula>$W$6+1</formula>
    </cfRule>
  </conditionalFormatting>
  <conditionalFormatting sqref="S6">
    <cfRule type="colorScale" priority="120">
      <colorScale>
        <cfvo type="min"/>
        <cfvo type="max"/>
        <color rgb="FFFFEF9C"/>
        <color rgb="FF63BE7B"/>
      </colorScale>
    </cfRule>
    <cfRule type="colorScale" priority="121">
      <colorScale>
        <cfvo type="min"/>
        <cfvo type="max"/>
        <color rgb="FF63BE7B"/>
        <color rgb="FFFFEF9C"/>
      </colorScale>
    </cfRule>
    <cfRule type="cellIs" priority="122" operator="equal">
      <formula>#REF!</formula>
    </cfRule>
  </conditionalFormatting>
  <conditionalFormatting sqref="S27:S29">
    <cfRule type="cellIs" dxfId="130" priority="100" operator="greaterThan">
      <formula>1</formula>
    </cfRule>
  </conditionalFormatting>
  <conditionalFormatting sqref="S30:S32">
    <cfRule type="cellIs" dxfId="129" priority="35" operator="between">
      <formula>-0.01</formula>
      <formula>0.01</formula>
    </cfRule>
    <cfRule type="cellIs" dxfId="128" priority="36" operator="greaterThan">
      <formula>0.01</formula>
    </cfRule>
  </conditionalFormatting>
  <conditionalFormatting sqref="U6">
    <cfRule type="colorScale" priority="123">
      <colorScale>
        <cfvo type="min"/>
        <cfvo type="max"/>
        <color rgb="FFFFEF9C"/>
        <color rgb="FF63BE7B"/>
      </colorScale>
    </cfRule>
    <cfRule type="colorScale" priority="124">
      <colorScale>
        <cfvo type="min"/>
        <cfvo type="max"/>
        <color rgb="FF63BE7B"/>
        <color rgb="FFFFEF9C"/>
      </colorScale>
    </cfRule>
    <cfRule type="cellIs" priority="125" operator="equal">
      <formula>#REF!</formula>
    </cfRule>
  </conditionalFormatting>
  <conditionalFormatting sqref="U27:U29">
    <cfRule type="cellIs" dxfId="127" priority="98" operator="greaterThan">
      <formula>1</formula>
    </cfRule>
  </conditionalFormatting>
  <conditionalFormatting sqref="U30:U32">
    <cfRule type="cellIs" dxfId="126" priority="97" operator="between">
      <formula>-0.01</formula>
      <formula>0.01</formula>
    </cfRule>
    <cfRule type="cellIs" dxfId="125" priority="99" operator="greaterThan">
      <formula>0.01</formula>
    </cfRule>
  </conditionalFormatting>
  <conditionalFormatting sqref="W6">
    <cfRule type="cellIs" priority="128" operator="equal">
      <formula>#REF!</formula>
    </cfRule>
    <cfRule type="colorScale" priority="126">
      <colorScale>
        <cfvo type="min"/>
        <cfvo type="max"/>
        <color rgb="FFFFEF9C"/>
        <color rgb="FF63BE7B"/>
      </colorScale>
    </cfRule>
    <cfRule type="colorScale" priority="127">
      <colorScale>
        <cfvo type="min"/>
        <cfvo type="max"/>
        <color rgb="FF63BE7B"/>
        <color rgb="FFFFEF9C"/>
      </colorScale>
    </cfRule>
  </conditionalFormatting>
  <conditionalFormatting sqref="W27:W29">
    <cfRule type="cellIs" dxfId="124" priority="95" operator="greaterThan">
      <formula>1</formula>
    </cfRule>
  </conditionalFormatting>
  <conditionalFormatting sqref="W30:W32">
    <cfRule type="cellIs" dxfId="123" priority="96" operator="greaterThan">
      <formula>0.01</formula>
    </cfRule>
    <cfRule type="cellIs" dxfId="122" priority="94" operator="between">
      <formula>-0.01</formula>
      <formula>0.01</formula>
    </cfRule>
  </conditionalFormatting>
  <conditionalFormatting sqref="AA3:AA32">
    <cfRule type="cellIs" dxfId="121" priority="74" operator="between">
      <formula>$AE$6-1</formula>
      <formula>$AE$6+1</formula>
    </cfRule>
  </conditionalFormatting>
  <conditionalFormatting sqref="AB3:AB32">
    <cfRule type="cellIs" dxfId="120" priority="73" operator="between">
      <formula>$AG$6-0.5</formula>
      <formula>$AG$6+0.5</formula>
    </cfRule>
  </conditionalFormatting>
  <conditionalFormatting sqref="AC3:AC32">
    <cfRule type="cellIs" dxfId="119" priority="72" operator="between">
      <formula>$AI$6-1</formula>
      <formula>$AI$6+1</formula>
    </cfRule>
  </conditionalFormatting>
  <conditionalFormatting sqref="AE6">
    <cfRule type="colorScale" priority="81">
      <colorScale>
        <cfvo type="min"/>
        <cfvo type="max"/>
        <color rgb="FF63BE7B"/>
        <color rgb="FFFFEF9C"/>
      </colorScale>
    </cfRule>
    <cfRule type="cellIs" priority="82" operator="equal">
      <formula>#REF!</formula>
    </cfRule>
    <cfRule type="colorScale" priority="80">
      <colorScale>
        <cfvo type="min"/>
        <cfvo type="max"/>
        <color rgb="FFFFEF9C"/>
        <color rgb="FF63BE7B"/>
      </colorScale>
    </cfRule>
  </conditionalFormatting>
  <conditionalFormatting sqref="AE27:AE29">
    <cfRule type="cellIs" dxfId="118" priority="79" operator="greaterThan">
      <formula>1</formula>
    </cfRule>
  </conditionalFormatting>
  <conditionalFormatting sqref="AE30:AE32">
    <cfRule type="cellIs" dxfId="117" priority="34" operator="greaterThan">
      <formula>0.01</formula>
    </cfRule>
    <cfRule type="cellIs" dxfId="116" priority="33" operator="between">
      <formula>-0.01</formula>
      <formula>0.01</formula>
    </cfRule>
  </conditionalFormatting>
  <conditionalFormatting sqref="AG6">
    <cfRule type="cellIs" priority="85" operator="equal">
      <formula>#REF!</formula>
    </cfRule>
    <cfRule type="colorScale" priority="84">
      <colorScale>
        <cfvo type="min"/>
        <cfvo type="max"/>
        <color rgb="FF63BE7B"/>
        <color rgb="FFFFEF9C"/>
      </colorScale>
    </cfRule>
    <cfRule type="colorScale" priority="83">
      <colorScale>
        <cfvo type="min"/>
        <cfvo type="max"/>
        <color rgb="FFFFEF9C"/>
        <color rgb="FF63BE7B"/>
      </colorScale>
    </cfRule>
  </conditionalFormatting>
  <conditionalFormatting sqref="AG27:AG29">
    <cfRule type="cellIs" dxfId="115" priority="77" operator="greaterThan">
      <formula>1</formula>
    </cfRule>
  </conditionalFormatting>
  <conditionalFormatting sqref="AG30:AG32">
    <cfRule type="cellIs" dxfId="114" priority="78" operator="greaterThan">
      <formula>0.01</formula>
    </cfRule>
    <cfRule type="cellIs" dxfId="113" priority="76" operator="between">
      <formula>-0.01</formula>
      <formula>0.01</formula>
    </cfRule>
  </conditionalFormatting>
  <conditionalFormatting sqref="AI6">
    <cfRule type="cellIs" priority="88" operator="equal">
      <formula>#REF!</formula>
    </cfRule>
    <cfRule type="colorScale" priority="87">
      <colorScale>
        <cfvo type="min"/>
        <cfvo type="max"/>
        <color rgb="FF63BE7B"/>
        <color rgb="FFFFEF9C"/>
      </colorScale>
    </cfRule>
    <cfRule type="colorScale" priority="86">
      <colorScale>
        <cfvo type="min"/>
        <cfvo type="max"/>
        <color rgb="FFFFEF9C"/>
        <color rgb="FF63BE7B"/>
      </colorScale>
    </cfRule>
  </conditionalFormatting>
  <conditionalFormatting sqref="AI27:AI29">
    <cfRule type="cellIs" dxfId="112" priority="75" operator="greaterThan">
      <formula>1</formula>
    </cfRule>
  </conditionalFormatting>
  <conditionalFormatting sqref="AI30:AI32">
    <cfRule type="cellIs" dxfId="111" priority="32" operator="greaterThan">
      <formula>0.01</formula>
    </cfRule>
    <cfRule type="cellIs" dxfId="110" priority="31" operator="between">
      <formula>-0.01</formula>
      <formula>0.01</formula>
    </cfRule>
  </conditionalFormatting>
  <conditionalFormatting sqref="AM3:AM32">
    <cfRule type="cellIs" dxfId="109" priority="59" operator="between">
      <formula>$AQ$6-1</formula>
      <formula>$AQ$6+1</formula>
    </cfRule>
  </conditionalFormatting>
  <conditionalFormatting sqref="AN3:AN32">
    <cfRule type="cellIs" dxfId="108" priority="58" operator="between">
      <formula>$AS$6-0.5</formula>
      <formula>$AS$6+0.5</formula>
    </cfRule>
  </conditionalFormatting>
  <conditionalFormatting sqref="AO3:AO32">
    <cfRule type="cellIs" dxfId="107" priority="57" operator="between">
      <formula>$AU$6-1</formula>
      <formula>$AU$6+1</formula>
    </cfRule>
  </conditionalFormatting>
  <conditionalFormatting sqref="AQ6">
    <cfRule type="colorScale" priority="63">
      <colorScale>
        <cfvo type="min"/>
        <cfvo type="max"/>
        <color rgb="FFFFEF9C"/>
        <color rgb="FF63BE7B"/>
      </colorScale>
    </cfRule>
    <cfRule type="colorScale" priority="64">
      <colorScale>
        <cfvo type="min"/>
        <cfvo type="max"/>
        <color rgb="FF63BE7B"/>
        <color rgb="FFFFEF9C"/>
      </colorScale>
    </cfRule>
    <cfRule type="cellIs" priority="65" operator="equal">
      <formula>#REF!</formula>
    </cfRule>
  </conditionalFormatting>
  <conditionalFormatting sqref="AQ27:AQ29">
    <cfRule type="cellIs" dxfId="106" priority="62" operator="greaterThan">
      <formula>1</formula>
    </cfRule>
  </conditionalFormatting>
  <conditionalFormatting sqref="AQ30:AQ32">
    <cfRule type="cellIs" dxfId="105" priority="30" operator="greaterThan">
      <formula>0.01</formula>
    </cfRule>
    <cfRule type="cellIs" dxfId="104" priority="29" operator="between">
      <formula>-0.01</formula>
      <formula>0.01</formula>
    </cfRule>
  </conditionalFormatting>
  <conditionalFormatting sqref="AS6">
    <cfRule type="cellIs" priority="68" operator="equal">
      <formula>#REF!</formula>
    </cfRule>
    <cfRule type="colorScale" priority="67">
      <colorScale>
        <cfvo type="min"/>
        <cfvo type="max"/>
        <color rgb="FF63BE7B"/>
        <color rgb="FFFFEF9C"/>
      </colorScale>
    </cfRule>
    <cfRule type="colorScale" priority="66">
      <colorScale>
        <cfvo type="min"/>
        <cfvo type="max"/>
        <color rgb="FFFFEF9C"/>
        <color rgb="FF63BE7B"/>
      </colorScale>
    </cfRule>
  </conditionalFormatting>
  <conditionalFormatting sqref="AS27:AS29">
    <cfRule type="cellIs" dxfId="103" priority="61" operator="greaterThan">
      <formula>1</formula>
    </cfRule>
  </conditionalFormatting>
  <conditionalFormatting sqref="AS30:AS32">
    <cfRule type="cellIs" dxfId="102" priority="28" operator="greaterThan">
      <formula>0.01</formula>
    </cfRule>
    <cfRule type="cellIs" dxfId="101" priority="27" operator="between">
      <formula>-0.01</formula>
      <formula>0.01</formula>
    </cfRule>
  </conditionalFormatting>
  <conditionalFormatting sqref="AU6">
    <cfRule type="colorScale" priority="70">
      <colorScale>
        <cfvo type="min"/>
        <cfvo type="max"/>
        <color rgb="FF63BE7B"/>
        <color rgb="FFFFEF9C"/>
      </colorScale>
    </cfRule>
    <cfRule type="colorScale" priority="69">
      <colorScale>
        <cfvo type="min"/>
        <cfvo type="max"/>
        <color rgb="FFFFEF9C"/>
        <color rgb="FF63BE7B"/>
      </colorScale>
    </cfRule>
    <cfRule type="cellIs" priority="71" operator="equal">
      <formula>#REF!</formula>
    </cfRule>
  </conditionalFormatting>
  <conditionalFormatting sqref="AU27:AU29">
    <cfRule type="cellIs" dxfId="100" priority="60" operator="greaterThan">
      <formula>1</formula>
    </cfRule>
  </conditionalFormatting>
  <conditionalFormatting sqref="AU30:AU32">
    <cfRule type="cellIs" dxfId="99" priority="26" operator="greaterThan">
      <formula>0.01</formula>
    </cfRule>
    <cfRule type="cellIs" dxfId="98" priority="25" operator="between">
      <formula>-0.01</formula>
      <formula>0.01</formula>
    </cfRule>
  </conditionalFormatting>
  <conditionalFormatting sqref="AY3:AY32">
    <cfRule type="cellIs" dxfId="97" priority="41" operator="between">
      <formula>$BC$6-1</formula>
      <formula>$BC$6+1</formula>
    </cfRule>
  </conditionalFormatting>
  <conditionalFormatting sqref="AZ3:AZ32">
    <cfRule type="cellIs" dxfId="96" priority="40" operator="between">
      <formula>$BE$6-0.5</formula>
      <formula>$BE$6+0.5</formula>
    </cfRule>
  </conditionalFormatting>
  <conditionalFormatting sqref="BA3:BA32">
    <cfRule type="cellIs" dxfId="95" priority="39" operator="between">
      <formula>$BG$6-1</formula>
      <formula>$BG$6+1</formula>
    </cfRule>
  </conditionalFormatting>
  <conditionalFormatting sqref="BC6">
    <cfRule type="cellIs" priority="3" operator="equal">
      <formula>#REF!</formula>
    </cfRule>
    <cfRule type="colorScale" priority="2">
      <colorScale>
        <cfvo type="min"/>
        <cfvo type="max"/>
        <color rgb="FF63BE7B"/>
        <color rgb="FFFFEF9C"/>
      </colorScale>
    </cfRule>
    <cfRule type="colorScale" priority="1">
      <colorScale>
        <cfvo type="min"/>
        <cfvo type="max"/>
        <color rgb="FFFFEF9C"/>
        <color rgb="FF63BE7B"/>
      </colorScale>
    </cfRule>
  </conditionalFormatting>
  <conditionalFormatting sqref="BC27:BC29">
    <cfRule type="cellIs" dxfId="94" priority="49" operator="greaterThan">
      <formula>1</formula>
    </cfRule>
  </conditionalFormatting>
  <conditionalFormatting sqref="BC30:BC32">
    <cfRule type="cellIs" dxfId="93" priority="50" operator="greaterThan">
      <formula>0.01</formula>
    </cfRule>
    <cfRule type="cellIs" dxfId="92" priority="48" operator="between">
      <formula>-0.01</formula>
      <formula>0.01</formula>
    </cfRule>
  </conditionalFormatting>
  <conditionalFormatting sqref="BE6">
    <cfRule type="colorScale" priority="51">
      <colorScale>
        <cfvo type="min"/>
        <cfvo type="max"/>
        <color rgb="FFFFEF9C"/>
        <color rgb="FF63BE7B"/>
      </colorScale>
    </cfRule>
    <cfRule type="colorScale" priority="52">
      <colorScale>
        <cfvo type="min"/>
        <cfvo type="max"/>
        <color rgb="FF63BE7B"/>
        <color rgb="FFFFEF9C"/>
      </colorScale>
    </cfRule>
    <cfRule type="cellIs" priority="53" operator="equal">
      <formula>#REF!</formula>
    </cfRule>
  </conditionalFormatting>
  <conditionalFormatting sqref="BE27:BE29">
    <cfRule type="cellIs" dxfId="91" priority="46" operator="greaterThan">
      <formula>1</formula>
    </cfRule>
  </conditionalFormatting>
  <conditionalFormatting sqref="BE30:BE32">
    <cfRule type="cellIs" dxfId="90" priority="45" operator="between">
      <formula>-0.01</formula>
      <formula>0.01</formula>
    </cfRule>
    <cfRule type="cellIs" dxfId="89" priority="47" operator="greaterThan">
      <formula>0.01</formula>
    </cfRule>
  </conditionalFormatting>
  <conditionalFormatting sqref="BG6">
    <cfRule type="cellIs" priority="56" operator="equal">
      <formula>#REF!</formula>
    </cfRule>
    <cfRule type="colorScale" priority="55">
      <colorScale>
        <cfvo type="min"/>
        <cfvo type="max"/>
        <color rgb="FF63BE7B"/>
        <color rgb="FFFFEF9C"/>
      </colorScale>
    </cfRule>
    <cfRule type="colorScale" priority="54">
      <colorScale>
        <cfvo type="min"/>
        <cfvo type="max"/>
        <color rgb="FFFFEF9C"/>
        <color rgb="FF63BE7B"/>
      </colorScale>
    </cfRule>
  </conditionalFormatting>
  <conditionalFormatting sqref="BG27:BG29">
    <cfRule type="cellIs" dxfId="88" priority="43" operator="greaterThan">
      <formula>1</formula>
    </cfRule>
  </conditionalFormatting>
  <conditionalFormatting sqref="BG30:BG32">
    <cfRule type="cellIs" dxfId="87" priority="42" operator="between">
      <formula>-0.01</formula>
      <formula>0.01</formula>
    </cfRule>
    <cfRule type="cellIs" dxfId="86" priority="44" operator="greaterThan">
      <formula>0.01</formula>
    </cfRule>
  </conditionalFormatting>
  <conditionalFormatting sqref="BK3:BK32">
    <cfRule type="cellIs" dxfId="85" priority="6" operator="between">
      <formula>$BO$6-1</formula>
      <formula>$BO$6+1</formula>
    </cfRule>
  </conditionalFormatting>
  <conditionalFormatting sqref="BL3:BL32">
    <cfRule type="cellIs" dxfId="84" priority="5" operator="between">
      <formula>$BQ$6-0.5</formula>
      <formula>$BQ$6+0.5</formula>
    </cfRule>
  </conditionalFormatting>
  <conditionalFormatting sqref="BM3:BM32">
    <cfRule type="cellIs" dxfId="83" priority="4" operator="between">
      <formula>$BS$6-1</formula>
      <formula>$BS$6+1</formula>
    </cfRule>
  </conditionalFormatting>
  <conditionalFormatting sqref="BO6">
    <cfRule type="cellIs" priority="18" operator="equal">
      <formula>#REF!</formula>
    </cfRule>
    <cfRule type="colorScale" priority="17">
      <colorScale>
        <cfvo type="min"/>
        <cfvo type="max"/>
        <color rgb="FF63BE7B"/>
        <color rgb="FFFFEF9C"/>
      </colorScale>
    </cfRule>
    <cfRule type="colorScale" priority="16">
      <colorScale>
        <cfvo type="min"/>
        <cfvo type="max"/>
        <color rgb="FFFFEF9C"/>
        <color rgb="FF63BE7B"/>
      </colorScale>
    </cfRule>
  </conditionalFormatting>
  <conditionalFormatting sqref="BO27:BO29">
    <cfRule type="cellIs" dxfId="82" priority="14" operator="greaterThan">
      <formula>1</formula>
    </cfRule>
  </conditionalFormatting>
  <conditionalFormatting sqref="BO30:BO32">
    <cfRule type="cellIs" dxfId="81" priority="15" operator="greaterThan">
      <formula>0.01</formula>
    </cfRule>
    <cfRule type="cellIs" dxfId="80" priority="13" operator="between">
      <formula>-0.01</formula>
      <formula>0.01</formula>
    </cfRule>
  </conditionalFormatting>
  <conditionalFormatting sqref="BQ6">
    <cfRule type="cellIs" priority="21" operator="equal">
      <formula>#REF!</formula>
    </cfRule>
    <cfRule type="colorScale" priority="20">
      <colorScale>
        <cfvo type="min"/>
        <cfvo type="max"/>
        <color rgb="FF63BE7B"/>
        <color rgb="FFFFEF9C"/>
      </colorScale>
    </cfRule>
    <cfRule type="colorScale" priority="19">
      <colorScale>
        <cfvo type="min"/>
        <cfvo type="max"/>
        <color rgb="FFFFEF9C"/>
        <color rgb="FF63BE7B"/>
      </colorScale>
    </cfRule>
  </conditionalFormatting>
  <conditionalFormatting sqref="BQ27:BQ29">
    <cfRule type="cellIs" dxfId="79" priority="11" operator="greaterThan">
      <formula>1</formula>
    </cfRule>
  </conditionalFormatting>
  <conditionalFormatting sqref="BQ30:BQ32">
    <cfRule type="cellIs" dxfId="78" priority="12" operator="greaterThan">
      <formula>0.01</formula>
    </cfRule>
    <cfRule type="cellIs" dxfId="77" priority="10" operator="between">
      <formula>-0.01</formula>
      <formula>0.01</formula>
    </cfRule>
  </conditionalFormatting>
  <conditionalFormatting sqref="BS6">
    <cfRule type="colorScale" priority="23">
      <colorScale>
        <cfvo type="min"/>
        <cfvo type="max"/>
        <color rgb="FF63BE7B"/>
        <color rgb="FFFFEF9C"/>
      </colorScale>
    </cfRule>
    <cfRule type="colorScale" priority="22">
      <colorScale>
        <cfvo type="min"/>
        <cfvo type="max"/>
        <color rgb="FFFFEF9C"/>
        <color rgb="FF63BE7B"/>
      </colorScale>
    </cfRule>
    <cfRule type="cellIs" priority="24" operator="equal">
      <formula>#REF!</formula>
    </cfRule>
  </conditionalFormatting>
  <conditionalFormatting sqref="BS27:BS29">
    <cfRule type="cellIs" dxfId="76" priority="8" operator="greaterThan">
      <formula>1</formula>
    </cfRule>
  </conditionalFormatting>
  <conditionalFormatting sqref="BS30:BS32">
    <cfRule type="cellIs" dxfId="75" priority="9" operator="greaterThan">
      <formula>0.01</formula>
    </cfRule>
    <cfRule type="cellIs" dxfId="74" priority="7" operator="between">
      <formula>-0.01</formula>
      <formula>0.01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4B25C-5351-4ACA-A281-9738C3176BBF}">
  <dimension ref="B1:BT46"/>
  <sheetViews>
    <sheetView topLeftCell="A29" zoomScale="85" zoomScaleNormal="85" workbookViewId="0">
      <selection activeCell="F45" sqref="F45"/>
    </sheetView>
  </sheetViews>
  <sheetFormatPr defaultColWidth="9.140625" defaultRowHeight="15" x14ac:dyDescent="0.25"/>
  <cols>
    <col min="1" max="1" width="9.140625" style="27"/>
    <col min="2" max="2" width="17" style="27" customWidth="1"/>
    <col min="3" max="6" width="9.140625" style="27"/>
    <col min="7" max="7" width="9.42578125" style="27" bestFit="1" customWidth="1"/>
    <col min="8" max="8" width="9.140625" style="27"/>
    <col min="9" max="9" width="9.42578125" style="27" bestFit="1" customWidth="1"/>
    <col min="10" max="10" width="9.140625" style="27"/>
    <col min="11" max="11" width="9.42578125" style="27" bestFit="1" customWidth="1"/>
    <col min="12" max="13" width="9.140625" style="27"/>
    <col min="14" max="14" width="9.7109375" style="27" bestFit="1" customWidth="1"/>
    <col min="15" max="18" width="9.140625" style="27"/>
    <col min="19" max="19" width="13.7109375" style="27" customWidth="1"/>
    <col min="20" max="25" width="9.140625" style="27"/>
    <col min="26" max="26" width="9.7109375" style="27" bestFit="1" customWidth="1"/>
    <col min="27" max="37" width="9.140625" style="27"/>
    <col min="38" max="38" width="9.7109375" style="27" bestFit="1" customWidth="1"/>
    <col min="39" max="49" width="9.140625" style="27"/>
    <col min="50" max="50" width="9.7109375" style="27" bestFit="1" customWidth="1"/>
    <col min="51" max="61" width="9.140625" style="27"/>
    <col min="62" max="62" width="9.7109375" style="27" bestFit="1" customWidth="1"/>
    <col min="63" max="16384" width="9.140625" style="27"/>
  </cols>
  <sheetData>
    <row r="1" spans="2:72" s="26" customFormat="1" ht="48" customHeight="1" x14ac:dyDescent="0.25">
      <c r="B1" s="25">
        <v>0</v>
      </c>
      <c r="N1" s="25">
        <v>0.1</v>
      </c>
      <c r="Z1" s="25">
        <v>0.2</v>
      </c>
      <c r="AL1" s="25">
        <v>0.3</v>
      </c>
      <c r="AX1" s="25">
        <v>0.4</v>
      </c>
      <c r="BJ1" s="25">
        <v>0.5</v>
      </c>
    </row>
    <row r="2" spans="2:72" x14ac:dyDescent="0.25">
      <c r="B2" s="27" t="s">
        <v>36</v>
      </c>
      <c r="C2" s="28" t="s">
        <v>37</v>
      </c>
      <c r="D2" s="28" t="s">
        <v>38</v>
      </c>
      <c r="E2" s="28" t="s">
        <v>39</v>
      </c>
      <c r="F2" s="28"/>
      <c r="G2" s="29"/>
      <c r="H2" s="30"/>
      <c r="I2" s="29"/>
      <c r="J2" s="30"/>
      <c r="K2" s="30"/>
      <c r="L2" s="30"/>
      <c r="N2" s="27" t="s">
        <v>36</v>
      </c>
      <c r="O2" s="28" t="s">
        <v>37</v>
      </c>
      <c r="P2" s="28" t="s">
        <v>38</v>
      </c>
      <c r="Q2" s="28" t="s">
        <v>39</v>
      </c>
      <c r="R2" s="28"/>
      <c r="S2" s="29"/>
      <c r="T2" s="30"/>
      <c r="U2" s="29"/>
      <c r="V2" s="30"/>
      <c r="W2" s="30"/>
      <c r="X2" s="30"/>
      <c r="Z2" s="27" t="s">
        <v>36</v>
      </c>
      <c r="AA2" s="28" t="s">
        <v>37</v>
      </c>
      <c r="AB2" s="28" t="s">
        <v>38</v>
      </c>
      <c r="AC2" s="28" t="s">
        <v>39</v>
      </c>
      <c r="AD2" s="28"/>
      <c r="AE2" s="29"/>
      <c r="AF2" s="30"/>
      <c r="AG2" s="29"/>
      <c r="AH2" s="30"/>
      <c r="AI2" s="30"/>
      <c r="AJ2" s="30"/>
      <c r="AL2" s="27" t="s">
        <v>36</v>
      </c>
      <c r="AM2" s="28" t="s">
        <v>37</v>
      </c>
      <c r="AN2" s="28" t="s">
        <v>38</v>
      </c>
      <c r="AO2" s="28" t="s">
        <v>39</v>
      </c>
      <c r="AP2" s="28"/>
      <c r="AQ2" s="29"/>
      <c r="AR2" s="30"/>
      <c r="AS2" s="29"/>
      <c r="AT2" s="30"/>
      <c r="AU2" s="30"/>
      <c r="AV2" s="30"/>
      <c r="AX2" s="27" t="s">
        <v>36</v>
      </c>
      <c r="AY2" s="28" t="s">
        <v>37</v>
      </c>
      <c r="AZ2" s="28" t="s">
        <v>38</v>
      </c>
      <c r="BA2" s="28" t="s">
        <v>39</v>
      </c>
      <c r="BB2" s="28"/>
      <c r="BC2" s="29"/>
      <c r="BD2" s="30"/>
      <c r="BE2" s="29"/>
      <c r="BF2" s="30"/>
      <c r="BG2" s="30"/>
      <c r="BH2" s="30"/>
      <c r="BJ2" s="27" t="s">
        <v>36</v>
      </c>
      <c r="BK2" s="28" t="s">
        <v>37</v>
      </c>
      <c r="BL2" s="28" t="s">
        <v>38</v>
      </c>
      <c r="BM2" s="28" t="s">
        <v>39</v>
      </c>
      <c r="BN2" s="28"/>
      <c r="BO2" s="29"/>
      <c r="BP2" s="30"/>
      <c r="BQ2" s="29"/>
      <c r="BR2" s="30"/>
      <c r="BS2" s="30"/>
      <c r="BT2" s="30"/>
    </row>
    <row r="3" spans="2:72" x14ac:dyDescent="0.25">
      <c r="B3" s="27">
        <v>1</v>
      </c>
      <c r="C3" s="31">
        <v>19.399999999999999</v>
      </c>
      <c r="D3" s="28">
        <v>38.06</v>
      </c>
      <c r="E3" s="28">
        <v>-29.17</v>
      </c>
      <c r="F3" s="28"/>
      <c r="G3" s="62">
        <f>SUM(C3:C32)</f>
        <v>396.43</v>
      </c>
      <c r="H3" s="32">
        <f t="shared" ref="H3:H32" si="0">C3^2</f>
        <v>376.35999999999996</v>
      </c>
      <c r="I3" s="62">
        <f>SUM(D3:D32)</f>
        <v>774.36</v>
      </c>
      <c r="J3" s="32">
        <f>D3^2</f>
        <v>1448.5636000000002</v>
      </c>
      <c r="K3" s="62">
        <f>SUM(E3:E32)</f>
        <v>-579.66000000000008</v>
      </c>
      <c r="L3" s="32">
        <f>E3^2</f>
        <v>850.88890000000015</v>
      </c>
      <c r="N3" s="33">
        <v>1</v>
      </c>
      <c r="O3" s="31">
        <v>23.06</v>
      </c>
      <c r="P3" s="28">
        <v>38.17</v>
      </c>
      <c r="Q3" s="28">
        <v>-35.590000000000003</v>
      </c>
      <c r="R3" s="28"/>
      <c r="S3" s="62">
        <f>SUM(O3:O22)</f>
        <v>471.32000000000011</v>
      </c>
      <c r="T3" s="32">
        <f t="shared" ref="T3:T32" si="1">O3^2</f>
        <v>531.7636</v>
      </c>
      <c r="U3" s="62">
        <f>SUM(P3:P22)</f>
        <v>807.06000000000006</v>
      </c>
      <c r="V3" s="32">
        <f>P3^2</f>
        <v>1456.9489000000001</v>
      </c>
      <c r="W3" s="62">
        <f>SUM(Q3:Q22)</f>
        <v>-660.07000000000016</v>
      </c>
      <c r="X3" s="32">
        <f>Q3^2</f>
        <v>1266.6481000000003</v>
      </c>
      <c r="Z3" s="27">
        <v>1</v>
      </c>
      <c r="AA3" s="31">
        <v>24.38</v>
      </c>
      <c r="AB3" s="28">
        <v>42.43</v>
      </c>
      <c r="AC3" s="28">
        <v>-36.97</v>
      </c>
      <c r="AD3" s="28"/>
      <c r="AE3" s="62">
        <f>SUM(AA3:AA22)</f>
        <v>481.65000000000003</v>
      </c>
      <c r="AF3" s="32">
        <f>AA3^2</f>
        <v>594.38439999999991</v>
      </c>
      <c r="AG3" s="62">
        <f>SUM(AB3:AB22)</f>
        <v>834.9899999999999</v>
      </c>
      <c r="AH3" s="32">
        <f>AB3^2</f>
        <v>1800.3049000000001</v>
      </c>
      <c r="AI3" s="62">
        <f>SUM(AC3:AC22)</f>
        <v>-709.37000000000012</v>
      </c>
      <c r="AJ3" s="32">
        <f>AC3^2</f>
        <v>1366.7809</v>
      </c>
      <c r="AL3" s="27">
        <v>1</v>
      </c>
      <c r="AM3" s="31">
        <v>25.41</v>
      </c>
      <c r="AN3" s="28">
        <v>42.03</v>
      </c>
      <c r="AO3" s="28">
        <v>-43.15</v>
      </c>
      <c r="AP3" s="28"/>
      <c r="AQ3" s="62">
        <f>SUM(AM3:AM22)</f>
        <v>505.75000000000006</v>
      </c>
      <c r="AR3" s="32">
        <f t="shared" ref="AR3:AR32" si="2">AM3^2</f>
        <v>645.66809999999998</v>
      </c>
      <c r="AS3" s="62">
        <f>SUM(AN3:AN32)</f>
        <v>835.99999999999989</v>
      </c>
      <c r="AT3" s="32">
        <f>AN3^2</f>
        <v>1766.5209</v>
      </c>
      <c r="AU3" s="62">
        <f>SUM(AO3:AO22)</f>
        <v>-818.47</v>
      </c>
      <c r="AV3" s="32">
        <f>AO3^2</f>
        <v>1861.9224999999999</v>
      </c>
      <c r="AX3" s="33">
        <v>1</v>
      </c>
      <c r="AY3" s="31">
        <v>19.649999999999999</v>
      </c>
      <c r="AZ3" s="28">
        <v>34.659999999999997</v>
      </c>
      <c r="BA3" s="28">
        <v>-9.35</v>
      </c>
      <c r="BB3" s="28"/>
      <c r="BC3" s="62">
        <f>SUM(AY3:AY22)</f>
        <v>380.03999999999996</v>
      </c>
      <c r="BD3" s="32">
        <f t="shared" ref="BD3:BD32" si="3">AY3^2</f>
        <v>386.12249999999995</v>
      </c>
      <c r="BE3" s="62">
        <f>SUM(AZ3:AZ22)</f>
        <v>662.1099999999999</v>
      </c>
      <c r="BF3" s="32">
        <f>AZ3^2</f>
        <v>1201.3155999999997</v>
      </c>
      <c r="BG3" s="62">
        <f>SUM(BA3:BA22)</f>
        <v>-151.59</v>
      </c>
      <c r="BH3" s="32">
        <f>BA3^2</f>
        <v>87.422499999999999</v>
      </c>
      <c r="BJ3" s="27">
        <v>1</v>
      </c>
      <c r="BK3" s="31">
        <v>17.68</v>
      </c>
      <c r="BL3" s="28">
        <v>32.409999999999997</v>
      </c>
      <c r="BM3" s="28">
        <v>-10.24</v>
      </c>
      <c r="BN3" s="28"/>
      <c r="BO3" s="62">
        <f>SUM(BK3:BK22)</f>
        <v>341.96</v>
      </c>
      <c r="BP3" s="32">
        <f t="shared" ref="BP3:BP32" si="4">BK3^2</f>
        <v>312.58240000000001</v>
      </c>
      <c r="BQ3" s="62">
        <f>SUM(BL3:BL22)</f>
        <v>642.21</v>
      </c>
      <c r="BR3" s="32">
        <f>BL3^2</f>
        <v>1050.4080999999999</v>
      </c>
      <c r="BS3" s="62">
        <f>SUM(BM3:BM22)</f>
        <v>-188.42</v>
      </c>
      <c r="BT3" s="32">
        <f>BM3^2</f>
        <v>104.85760000000001</v>
      </c>
    </row>
    <row r="4" spans="2:72" x14ac:dyDescent="0.25">
      <c r="B4" s="33">
        <v>2</v>
      </c>
      <c r="C4" s="28">
        <v>19.36</v>
      </c>
      <c r="D4" s="28">
        <v>38.380000000000003</v>
      </c>
      <c r="E4" s="28">
        <v>-28.22</v>
      </c>
      <c r="F4" s="28"/>
      <c r="G4" s="63"/>
      <c r="H4" s="32">
        <f t="shared" si="0"/>
        <v>374.80959999999999</v>
      </c>
      <c r="I4" s="63"/>
      <c r="J4" s="32">
        <f t="shared" ref="J4:J32" si="5">D4^2</f>
        <v>1473.0244000000002</v>
      </c>
      <c r="K4" s="63"/>
      <c r="L4" s="32">
        <f t="shared" ref="L4:L32" si="6">E4^2</f>
        <v>796.36839999999995</v>
      </c>
      <c r="N4" s="33">
        <v>2</v>
      </c>
      <c r="O4" s="28">
        <v>23.98</v>
      </c>
      <c r="P4" s="28">
        <v>40.950000000000003</v>
      </c>
      <c r="Q4" s="28">
        <v>-34.47</v>
      </c>
      <c r="R4" s="28"/>
      <c r="S4" s="63"/>
      <c r="T4" s="32">
        <f t="shared" si="1"/>
        <v>575.04039999999998</v>
      </c>
      <c r="U4" s="63"/>
      <c r="V4" s="32">
        <f t="shared" ref="V4:V11" si="7">P4^2</f>
        <v>1676.9025000000001</v>
      </c>
      <c r="W4" s="63"/>
      <c r="X4" s="32">
        <f t="shared" ref="X4:X32" si="8">Q4^2</f>
        <v>1188.1808999999998</v>
      </c>
      <c r="Z4" s="27">
        <v>2</v>
      </c>
      <c r="AA4" s="28">
        <v>25.11</v>
      </c>
      <c r="AB4" s="28">
        <v>43.13</v>
      </c>
      <c r="AC4" s="28">
        <v>-37.15</v>
      </c>
      <c r="AD4" s="28"/>
      <c r="AE4" s="63"/>
      <c r="AF4" s="32">
        <f t="shared" ref="AF4:AF32" si="9">AA4^2</f>
        <v>630.51209999999992</v>
      </c>
      <c r="AG4" s="63"/>
      <c r="AH4" s="32">
        <f t="shared" ref="AH4:AH11" si="10">AB4^2</f>
        <v>1860.1969000000001</v>
      </c>
      <c r="AI4" s="63"/>
      <c r="AJ4" s="32">
        <f t="shared" ref="AJ4:AJ32" si="11">AC4^2</f>
        <v>1380.1224999999999</v>
      </c>
      <c r="AL4" s="27">
        <v>2</v>
      </c>
      <c r="AM4" s="28">
        <v>25.08</v>
      </c>
      <c r="AN4" s="28">
        <v>40.65</v>
      </c>
      <c r="AO4" s="28">
        <v>-39.4</v>
      </c>
      <c r="AP4" s="28"/>
      <c r="AQ4" s="63"/>
      <c r="AR4" s="32">
        <f t="shared" si="2"/>
        <v>629.00639999999987</v>
      </c>
      <c r="AS4" s="63"/>
      <c r="AT4" s="32">
        <f t="shared" ref="AT4:AT11" si="12">AN4^2</f>
        <v>1652.4224999999999</v>
      </c>
      <c r="AU4" s="63"/>
      <c r="AV4" s="32">
        <f t="shared" ref="AV4:AV32" si="13">AO4^2</f>
        <v>1552.36</v>
      </c>
      <c r="AX4" s="33">
        <v>2</v>
      </c>
      <c r="AY4" s="28">
        <v>19.2</v>
      </c>
      <c r="AZ4" s="28">
        <v>35.81</v>
      </c>
      <c r="BA4" s="28">
        <v>-6.63</v>
      </c>
      <c r="BB4" s="28"/>
      <c r="BC4" s="63"/>
      <c r="BD4" s="32">
        <f t="shared" si="3"/>
        <v>368.64</v>
      </c>
      <c r="BE4" s="63"/>
      <c r="BF4" s="32">
        <f t="shared" ref="BF4:BF11" si="14">AZ4^2</f>
        <v>1282.3561000000002</v>
      </c>
      <c r="BG4" s="63"/>
      <c r="BH4" s="32">
        <f t="shared" ref="BH4:BH32" si="15">BA4^2</f>
        <v>43.956899999999997</v>
      </c>
      <c r="BJ4" s="27">
        <v>2</v>
      </c>
      <c r="BK4" s="28">
        <v>17.75</v>
      </c>
      <c r="BL4" s="28">
        <v>33.619999999999997</v>
      </c>
      <c r="BM4" s="28">
        <v>-10.17</v>
      </c>
      <c r="BN4" s="28"/>
      <c r="BO4" s="63"/>
      <c r="BP4" s="32">
        <f t="shared" si="4"/>
        <v>315.0625</v>
      </c>
      <c r="BQ4" s="63"/>
      <c r="BR4" s="32">
        <f t="shared" ref="BR4:BR11" si="16">BL4^2</f>
        <v>1130.3043999999998</v>
      </c>
      <c r="BS4" s="63"/>
      <c r="BT4" s="32">
        <f t="shared" ref="BT4:BT32" si="17">BM4^2</f>
        <v>103.4289</v>
      </c>
    </row>
    <row r="5" spans="2:72" x14ac:dyDescent="0.25">
      <c r="B5" s="33">
        <v>3</v>
      </c>
      <c r="C5" s="28">
        <v>19.63</v>
      </c>
      <c r="D5" s="28">
        <v>38.07</v>
      </c>
      <c r="E5" s="28">
        <v>-28.05</v>
      </c>
      <c r="F5" s="28"/>
      <c r="G5" s="64"/>
      <c r="H5" s="32">
        <f t="shared" si="0"/>
        <v>385.33689999999996</v>
      </c>
      <c r="I5" s="64"/>
      <c r="J5" s="32">
        <f t="shared" si="5"/>
        <v>1449.3249000000001</v>
      </c>
      <c r="K5" s="64"/>
      <c r="L5" s="32">
        <f t="shared" si="6"/>
        <v>786.80250000000001</v>
      </c>
      <c r="N5" s="33">
        <v>3</v>
      </c>
      <c r="O5" s="28">
        <v>23.05</v>
      </c>
      <c r="P5" s="28">
        <v>41.42</v>
      </c>
      <c r="Q5" s="28">
        <v>-30.21</v>
      </c>
      <c r="R5" s="28"/>
      <c r="S5" s="64"/>
      <c r="T5" s="32">
        <f t="shared" si="1"/>
        <v>531.30250000000001</v>
      </c>
      <c r="U5" s="64"/>
      <c r="V5" s="32">
        <f t="shared" si="7"/>
        <v>1715.6164000000001</v>
      </c>
      <c r="W5" s="64"/>
      <c r="X5" s="32">
        <f t="shared" si="8"/>
        <v>912.64410000000009</v>
      </c>
      <c r="Z5" s="27">
        <v>3</v>
      </c>
      <c r="AA5" s="28">
        <v>23.73</v>
      </c>
      <c r="AB5" s="28">
        <v>41.87</v>
      </c>
      <c r="AC5" s="28">
        <v>-35.630000000000003</v>
      </c>
      <c r="AD5" s="28"/>
      <c r="AE5" s="64"/>
      <c r="AF5" s="32">
        <f t="shared" si="9"/>
        <v>563.11289999999997</v>
      </c>
      <c r="AG5" s="64"/>
      <c r="AH5" s="32">
        <f t="shared" si="10"/>
        <v>1753.0968999999998</v>
      </c>
      <c r="AI5" s="64"/>
      <c r="AJ5" s="32">
        <f t="shared" si="11"/>
        <v>1269.4969000000001</v>
      </c>
      <c r="AL5" s="27">
        <v>3</v>
      </c>
      <c r="AM5" s="28">
        <v>24.7</v>
      </c>
      <c r="AN5" s="28">
        <v>40.98</v>
      </c>
      <c r="AO5" s="28">
        <v>-40.03</v>
      </c>
      <c r="AP5" s="28"/>
      <c r="AQ5" s="64"/>
      <c r="AR5" s="32">
        <f t="shared" si="2"/>
        <v>610.08999999999992</v>
      </c>
      <c r="AS5" s="64"/>
      <c r="AT5" s="32">
        <f t="shared" si="12"/>
        <v>1679.3603999999998</v>
      </c>
      <c r="AU5" s="64"/>
      <c r="AV5" s="32">
        <f t="shared" si="13"/>
        <v>1602.4009000000001</v>
      </c>
      <c r="AX5" s="33">
        <v>3</v>
      </c>
      <c r="AY5" s="28">
        <v>18.22</v>
      </c>
      <c r="AZ5" s="28">
        <v>33.07</v>
      </c>
      <c r="BA5" s="28">
        <v>-7.79</v>
      </c>
      <c r="BB5" s="28"/>
      <c r="BC5" s="64"/>
      <c r="BD5" s="32">
        <f t="shared" si="3"/>
        <v>331.96839999999997</v>
      </c>
      <c r="BE5" s="64"/>
      <c r="BF5" s="32">
        <f t="shared" si="14"/>
        <v>1093.6249</v>
      </c>
      <c r="BG5" s="64"/>
      <c r="BH5" s="32">
        <f t="shared" si="15"/>
        <v>60.684100000000001</v>
      </c>
      <c r="BJ5" s="27">
        <v>3</v>
      </c>
      <c r="BK5" s="28">
        <v>17.16</v>
      </c>
      <c r="BL5" s="28">
        <v>30.2</v>
      </c>
      <c r="BM5" s="28">
        <v>-10.199999999999999</v>
      </c>
      <c r="BN5" s="28"/>
      <c r="BO5" s="64"/>
      <c r="BP5" s="32">
        <f t="shared" si="4"/>
        <v>294.46559999999999</v>
      </c>
      <c r="BQ5" s="64"/>
      <c r="BR5" s="32">
        <f t="shared" si="16"/>
        <v>912.04</v>
      </c>
      <c r="BS5" s="64"/>
      <c r="BT5" s="32">
        <f t="shared" si="17"/>
        <v>104.03999999999999</v>
      </c>
    </row>
    <row r="6" spans="2:72" x14ac:dyDescent="0.25">
      <c r="B6" s="33">
        <v>4</v>
      </c>
      <c r="C6" s="28">
        <v>20.07</v>
      </c>
      <c r="D6" s="28">
        <v>38.64</v>
      </c>
      <c r="E6" s="28">
        <v>-29.56</v>
      </c>
      <c r="F6" s="28"/>
      <c r="G6" s="62">
        <f>AVERAGE(C3:C22)</f>
        <v>19.8215</v>
      </c>
      <c r="H6" s="32">
        <f t="shared" si="0"/>
        <v>402.80490000000003</v>
      </c>
      <c r="I6" s="62">
        <f>AVERAGE(D3:D22)</f>
        <v>38.718000000000004</v>
      </c>
      <c r="J6" s="32">
        <f t="shared" si="5"/>
        <v>1493.0496000000001</v>
      </c>
      <c r="K6" s="62">
        <f>AVERAGE(E3:E22)</f>
        <v>-28.983000000000004</v>
      </c>
      <c r="L6" s="32">
        <f t="shared" si="6"/>
        <v>873.79359999999997</v>
      </c>
      <c r="N6" s="33">
        <v>4</v>
      </c>
      <c r="O6" s="28">
        <v>23.68</v>
      </c>
      <c r="P6" s="28">
        <v>40.770000000000003</v>
      </c>
      <c r="Q6" s="28">
        <v>-37.909999999999997</v>
      </c>
      <c r="R6" s="28"/>
      <c r="S6" s="62">
        <f>AVERAGE(O3:O22)</f>
        <v>23.566000000000006</v>
      </c>
      <c r="T6" s="32">
        <f t="shared" si="1"/>
        <v>560.74239999999998</v>
      </c>
      <c r="U6" s="62">
        <f>AVERAGE(P3:P22)</f>
        <v>40.353000000000002</v>
      </c>
      <c r="V6" s="32">
        <f t="shared" si="7"/>
        <v>1662.1929000000002</v>
      </c>
      <c r="W6" s="62">
        <f>AVERAGE(Q3:Q22)</f>
        <v>-34.740526315789481</v>
      </c>
      <c r="X6" s="32">
        <f t="shared" si="8"/>
        <v>1437.1680999999996</v>
      </c>
      <c r="Z6" s="27">
        <v>4</v>
      </c>
      <c r="AA6" s="28">
        <v>24.56</v>
      </c>
      <c r="AB6" s="28">
        <v>42.13</v>
      </c>
      <c r="AC6" s="28">
        <v>-37.93</v>
      </c>
      <c r="AD6" s="28"/>
      <c r="AE6" s="62">
        <f>AVERAGE(AA3:AA22)</f>
        <v>24.082500000000003</v>
      </c>
      <c r="AF6" s="32">
        <f t="shared" si="9"/>
        <v>603.19359999999995</v>
      </c>
      <c r="AG6" s="62">
        <f>AVERAGE(AB3:AB22)</f>
        <v>41.749499999999998</v>
      </c>
      <c r="AH6" s="32">
        <f t="shared" si="10"/>
        <v>1774.9369000000002</v>
      </c>
      <c r="AI6" s="62">
        <f>AVERAGE(AC3:AC22)</f>
        <v>-35.468500000000006</v>
      </c>
      <c r="AJ6" s="32">
        <f t="shared" si="11"/>
        <v>1438.6849</v>
      </c>
      <c r="AL6" s="27">
        <v>4</v>
      </c>
      <c r="AM6" s="28">
        <v>25.4</v>
      </c>
      <c r="AN6" s="28">
        <v>42.76</v>
      </c>
      <c r="AO6" s="28">
        <v>-42.52</v>
      </c>
      <c r="AP6" s="28"/>
      <c r="AQ6" s="62">
        <f>AVERAGE(AM3:AM22)</f>
        <v>25.287500000000001</v>
      </c>
      <c r="AR6" s="32">
        <f t="shared" si="2"/>
        <v>645.16</v>
      </c>
      <c r="AS6" s="62">
        <f>AVERAGE(AN3:AN22)</f>
        <v>41.8</v>
      </c>
      <c r="AT6" s="32">
        <f t="shared" si="12"/>
        <v>1828.4175999999998</v>
      </c>
      <c r="AU6" s="62">
        <f>AVERAGE(AO3:AO22)</f>
        <v>-40.923500000000004</v>
      </c>
      <c r="AV6" s="32">
        <f t="shared" si="13"/>
        <v>1807.9504000000002</v>
      </c>
      <c r="AX6" s="27">
        <v>4</v>
      </c>
      <c r="AY6" s="28">
        <v>19.399999999999999</v>
      </c>
      <c r="AZ6" s="28">
        <v>34.770000000000003</v>
      </c>
      <c r="BA6" s="28">
        <v>-6.48</v>
      </c>
      <c r="BB6" s="28"/>
      <c r="BC6" s="62">
        <f>AVERAGE(AY3:AY22)</f>
        <v>19.001999999999999</v>
      </c>
      <c r="BD6" s="32">
        <f t="shared" si="3"/>
        <v>376.35999999999996</v>
      </c>
      <c r="BE6" s="62">
        <f>AVERAGE(AZ3:AZ22)</f>
        <v>33.105499999999992</v>
      </c>
      <c r="BF6" s="32">
        <f t="shared" si="14"/>
        <v>1208.9529000000002</v>
      </c>
      <c r="BG6" s="62">
        <f>AVERAGE(BA3:BA22)</f>
        <v>-7.5795000000000003</v>
      </c>
      <c r="BH6" s="32">
        <f t="shared" si="15"/>
        <v>41.990400000000008</v>
      </c>
      <c r="BJ6" s="27">
        <v>4</v>
      </c>
      <c r="BK6" s="28">
        <v>17.53</v>
      </c>
      <c r="BL6" s="28">
        <v>33.11</v>
      </c>
      <c r="BM6" s="28">
        <v>-9.24</v>
      </c>
      <c r="BN6" s="28"/>
      <c r="BO6" s="62">
        <f>AVERAGE(BK3:BK22)</f>
        <v>17.097999999999999</v>
      </c>
      <c r="BP6" s="32">
        <f t="shared" si="4"/>
        <v>307.30090000000001</v>
      </c>
      <c r="BQ6" s="62">
        <f>AVERAGE(BL3:BL22)</f>
        <v>32.110500000000002</v>
      </c>
      <c r="BR6" s="32">
        <f t="shared" si="16"/>
        <v>1096.2720999999999</v>
      </c>
      <c r="BS6" s="62">
        <f>AVERAGE(BM3:BM22)</f>
        <v>-9.4209999999999994</v>
      </c>
      <c r="BT6" s="32">
        <f t="shared" si="17"/>
        <v>85.377600000000001</v>
      </c>
    </row>
    <row r="7" spans="2:72" x14ac:dyDescent="0.25">
      <c r="B7" s="33">
        <v>5</v>
      </c>
      <c r="C7" s="28">
        <v>19.940000000000001</v>
      </c>
      <c r="D7" s="28">
        <v>38.869999999999997</v>
      </c>
      <c r="E7" s="28">
        <v>-29.01</v>
      </c>
      <c r="F7" s="28"/>
      <c r="G7" s="63"/>
      <c r="H7" s="32">
        <f t="shared" si="0"/>
        <v>397.60360000000003</v>
      </c>
      <c r="I7" s="63"/>
      <c r="J7" s="32">
        <f t="shared" si="5"/>
        <v>1510.8768999999998</v>
      </c>
      <c r="K7" s="63"/>
      <c r="L7" s="32">
        <f t="shared" si="6"/>
        <v>841.58010000000013</v>
      </c>
      <c r="N7" s="33">
        <v>5</v>
      </c>
      <c r="O7" s="28">
        <v>24.12</v>
      </c>
      <c r="P7" s="28">
        <v>40.04</v>
      </c>
      <c r="Q7" s="28">
        <v>-34.94</v>
      </c>
      <c r="R7" s="28"/>
      <c r="S7" s="63"/>
      <c r="T7" s="32">
        <f t="shared" si="1"/>
        <v>581.77440000000001</v>
      </c>
      <c r="U7" s="63"/>
      <c r="V7" s="32">
        <f t="shared" si="7"/>
        <v>1603.2015999999999</v>
      </c>
      <c r="W7" s="63"/>
      <c r="X7" s="32">
        <f t="shared" si="8"/>
        <v>1220.8035999999997</v>
      </c>
      <c r="Z7" s="27">
        <v>5</v>
      </c>
      <c r="AA7" s="28">
        <v>25.05</v>
      </c>
      <c r="AB7" s="28">
        <v>44.34</v>
      </c>
      <c r="AC7" s="28">
        <v>-34.33</v>
      </c>
      <c r="AD7" s="28"/>
      <c r="AE7" s="63"/>
      <c r="AF7" s="32">
        <f t="shared" si="9"/>
        <v>627.50250000000005</v>
      </c>
      <c r="AG7" s="63"/>
      <c r="AH7" s="32">
        <f t="shared" si="10"/>
        <v>1966.0356000000004</v>
      </c>
      <c r="AI7" s="63"/>
      <c r="AJ7" s="32">
        <f t="shared" si="11"/>
        <v>1178.5488999999998</v>
      </c>
      <c r="AL7" s="27">
        <v>5</v>
      </c>
      <c r="AM7" s="28">
        <v>25.87</v>
      </c>
      <c r="AN7" s="28">
        <v>41.91</v>
      </c>
      <c r="AO7" s="28">
        <v>-41.08</v>
      </c>
      <c r="AP7" s="28"/>
      <c r="AQ7" s="63"/>
      <c r="AR7" s="32">
        <f t="shared" si="2"/>
        <v>669.25690000000009</v>
      </c>
      <c r="AS7" s="63"/>
      <c r="AT7" s="32">
        <f t="shared" si="12"/>
        <v>1756.4480999999996</v>
      </c>
      <c r="AU7" s="63"/>
      <c r="AV7" s="32">
        <f t="shared" si="13"/>
        <v>1687.5663999999999</v>
      </c>
      <c r="AX7" s="27">
        <v>5</v>
      </c>
      <c r="AY7" s="28">
        <v>18.670000000000002</v>
      </c>
      <c r="AZ7" s="28">
        <v>35.44</v>
      </c>
      <c r="BA7" s="28">
        <v>-6.08</v>
      </c>
      <c r="BB7" s="28"/>
      <c r="BC7" s="63"/>
      <c r="BD7" s="32">
        <f t="shared" si="3"/>
        <v>348.56890000000004</v>
      </c>
      <c r="BE7" s="63"/>
      <c r="BF7" s="32">
        <f t="shared" si="14"/>
        <v>1255.9935999999998</v>
      </c>
      <c r="BG7" s="63"/>
      <c r="BH7" s="32">
        <f t="shared" si="15"/>
        <v>36.9664</v>
      </c>
      <c r="BJ7" s="33">
        <v>5</v>
      </c>
      <c r="BK7" s="28">
        <v>17.93</v>
      </c>
      <c r="BL7" s="28">
        <v>34.369999999999997</v>
      </c>
      <c r="BM7" s="28">
        <v>-9.16</v>
      </c>
      <c r="BN7" s="28"/>
      <c r="BO7" s="63"/>
      <c r="BP7" s="32">
        <f t="shared" si="4"/>
        <v>321.48489999999998</v>
      </c>
      <c r="BQ7" s="63"/>
      <c r="BR7" s="32">
        <f t="shared" si="16"/>
        <v>1181.2968999999998</v>
      </c>
      <c r="BS7" s="63"/>
      <c r="BT7" s="32">
        <f t="shared" si="17"/>
        <v>83.905600000000007</v>
      </c>
    </row>
    <row r="8" spans="2:72" x14ac:dyDescent="0.25">
      <c r="B8" s="33">
        <v>6</v>
      </c>
      <c r="C8" s="34">
        <v>19.05</v>
      </c>
      <c r="D8" s="28">
        <v>38.090000000000003</v>
      </c>
      <c r="E8" s="28">
        <v>-28.2</v>
      </c>
      <c r="F8" s="28"/>
      <c r="G8" s="64"/>
      <c r="H8" s="32">
        <f t="shared" si="0"/>
        <v>362.90250000000003</v>
      </c>
      <c r="I8" s="64"/>
      <c r="J8" s="32">
        <f t="shared" si="5"/>
        <v>1450.8481000000002</v>
      </c>
      <c r="K8" s="64"/>
      <c r="L8" s="32">
        <f t="shared" si="6"/>
        <v>795.24</v>
      </c>
      <c r="N8" s="33">
        <v>6</v>
      </c>
      <c r="O8" s="28">
        <v>23.63</v>
      </c>
      <c r="P8" s="28">
        <v>41.51</v>
      </c>
      <c r="Q8" s="28">
        <v>-36.68</v>
      </c>
      <c r="R8" s="28"/>
      <c r="S8" s="64"/>
      <c r="T8" s="32">
        <f t="shared" si="1"/>
        <v>558.37689999999998</v>
      </c>
      <c r="U8" s="64"/>
      <c r="V8" s="32">
        <f t="shared" si="7"/>
        <v>1723.0800999999999</v>
      </c>
      <c r="W8" s="64"/>
      <c r="X8" s="32">
        <f t="shared" si="8"/>
        <v>1345.4223999999999</v>
      </c>
      <c r="Z8" s="27">
        <v>6</v>
      </c>
      <c r="AA8" s="28">
        <v>23.94</v>
      </c>
      <c r="AB8" s="28">
        <v>41.75</v>
      </c>
      <c r="AC8" s="28">
        <v>-35.24</v>
      </c>
      <c r="AD8" s="28"/>
      <c r="AE8" s="64"/>
      <c r="AF8" s="32">
        <f t="shared" si="9"/>
        <v>573.12360000000001</v>
      </c>
      <c r="AG8" s="64"/>
      <c r="AH8" s="32">
        <f t="shared" si="10"/>
        <v>1743.0625</v>
      </c>
      <c r="AI8" s="64"/>
      <c r="AJ8" s="32">
        <f t="shared" si="11"/>
        <v>1241.8576</v>
      </c>
      <c r="AL8" s="27">
        <v>6</v>
      </c>
      <c r="AM8" s="28">
        <v>25.18</v>
      </c>
      <c r="AN8" s="28">
        <v>41.66</v>
      </c>
      <c r="AO8" s="28">
        <v>-41.6</v>
      </c>
      <c r="AP8" s="28"/>
      <c r="AQ8" s="64"/>
      <c r="AR8" s="32">
        <f t="shared" si="2"/>
        <v>634.03239999999994</v>
      </c>
      <c r="AS8" s="64"/>
      <c r="AT8" s="32">
        <f t="shared" si="12"/>
        <v>1735.5555999999997</v>
      </c>
      <c r="AU8" s="64"/>
      <c r="AV8" s="32">
        <f t="shared" si="13"/>
        <v>1730.5600000000002</v>
      </c>
      <c r="AX8" s="27">
        <v>6</v>
      </c>
      <c r="AY8" s="28">
        <v>17.82</v>
      </c>
      <c r="AZ8" s="28">
        <v>32.380000000000003</v>
      </c>
      <c r="BA8" s="28">
        <v>-7.11</v>
      </c>
      <c r="BB8" s="28"/>
      <c r="BC8" s="64"/>
      <c r="BD8" s="32">
        <f t="shared" si="3"/>
        <v>317.55240000000003</v>
      </c>
      <c r="BE8" s="64"/>
      <c r="BF8" s="32">
        <f t="shared" si="14"/>
        <v>1048.4644000000001</v>
      </c>
      <c r="BG8" s="64"/>
      <c r="BH8" s="32">
        <f t="shared" si="15"/>
        <v>50.552100000000003</v>
      </c>
      <c r="BJ8" s="33">
        <v>6</v>
      </c>
      <c r="BK8" s="28">
        <v>17.22</v>
      </c>
      <c r="BL8" s="28">
        <v>30.06</v>
      </c>
      <c r="BM8" s="28">
        <v>-8.89</v>
      </c>
      <c r="BN8" s="28"/>
      <c r="BO8" s="64"/>
      <c r="BP8" s="32">
        <f t="shared" si="4"/>
        <v>296.52839999999998</v>
      </c>
      <c r="BQ8" s="64"/>
      <c r="BR8" s="32">
        <f t="shared" si="16"/>
        <v>903.60359999999991</v>
      </c>
      <c r="BS8" s="64"/>
      <c r="BT8" s="32">
        <f t="shared" si="17"/>
        <v>79.032100000000014</v>
      </c>
    </row>
    <row r="9" spans="2:72" x14ac:dyDescent="0.25">
      <c r="B9" s="33">
        <v>7</v>
      </c>
      <c r="C9" s="28">
        <v>19.23</v>
      </c>
      <c r="D9" s="28">
        <v>38.22</v>
      </c>
      <c r="E9" s="28">
        <v>-28.16</v>
      </c>
      <c r="F9" s="28"/>
      <c r="G9" s="62">
        <f>SUM(H3:H22)</f>
        <v>7861.2198999999982</v>
      </c>
      <c r="H9" s="32">
        <f t="shared" si="0"/>
        <v>369.79290000000003</v>
      </c>
      <c r="I9" s="62">
        <f>SUM(J3:J22)</f>
        <v>29986.349799999996</v>
      </c>
      <c r="J9" s="32">
        <f t="shared" si="5"/>
        <v>1460.7683999999999</v>
      </c>
      <c r="K9" s="62">
        <f>SUM(L3:L22)</f>
        <v>16810.445599999999</v>
      </c>
      <c r="L9" s="32">
        <f t="shared" si="6"/>
        <v>792.98559999999998</v>
      </c>
      <c r="N9" s="27">
        <v>7</v>
      </c>
      <c r="O9" s="28">
        <v>23.3</v>
      </c>
      <c r="P9" s="28">
        <v>40.64</v>
      </c>
      <c r="Q9" s="28">
        <v>-36.299999999999997</v>
      </c>
      <c r="R9" s="28"/>
      <c r="S9" s="62">
        <f>SUM(T3:T22)</f>
        <v>11111.182800000002</v>
      </c>
      <c r="T9" s="32">
        <f t="shared" si="1"/>
        <v>542.89</v>
      </c>
      <c r="U9" s="62">
        <f>SUM(V3:V22)</f>
        <v>32591.355999999996</v>
      </c>
      <c r="V9" s="32">
        <f t="shared" si="7"/>
        <v>1651.6096</v>
      </c>
      <c r="W9" s="62" t="e">
        <f>SUM(X3:X22)</f>
        <v>#VALUE!</v>
      </c>
      <c r="X9" s="32">
        <f t="shared" si="8"/>
        <v>1317.6899999999998</v>
      </c>
      <c r="Z9" s="27">
        <v>7</v>
      </c>
      <c r="AA9" s="28">
        <v>24.51</v>
      </c>
      <c r="AB9" s="28">
        <v>42.1</v>
      </c>
      <c r="AC9" s="28">
        <v>-37.26</v>
      </c>
      <c r="AD9" s="28"/>
      <c r="AE9" s="62">
        <f>SUM(AF3:AF22)</f>
        <v>11605.995499999997</v>
      </c>
      <c r="AF9" s="32">
        <f t="shared" si="9"/>
        <v>600.7401000000001</v>
      </c>
      <c r="AG9" s="62">
        <f>SUM(AH3:AH22)</f>
        <v>34881.128700000001</v>
      </c>
      <c r="AH9" s="32">
        <f t="shared" si="10"/>
        <v>1772.41</v>
      </c>
      <c r="AI9" s="62">
        <f>SUM(AJ3:AJ22)</f>
        <v>25182.785100000005</v>
      </c>
      <c r="AJ9" s="32">
        <f t="shared" si="11"/>
        <v>1388.3075999999999</v>
      </c>
      <c r="AL9" s="33">
        <v>7</v>
      </c>
      <c r="AM9" s="28">
        <v>25.64</v>
      </c>
      <c r="AN9" s="28">
        <v>41.16</v>
      </c>
      <c r="AO9" s="28">
        <v>-40.090000000000003</v>
      </c>
      <c r="AP9" s="28"/>
      <c r="AQ9" s="62">
        <f>SUM(AR3:AR22)</f>
        <v>12793.1949</v>
      </c>
      <c r="AR9" s="32">
        <f t="shared" si="2"/>
        <v>657.40960000000007</v>
      </c>
      <c r="AS9" s="62">
        <f>SUM(AT3:AT22)</f>
        <v>34956.4496</v>
      </c>
      <c r="AT9" s="32">
        <f t="shared" si="12"/>
        <v>1694.1455999999998</v>
      </c>
      <c r="AU9" s="62">
        <f>SUM(AV3:AV22)</f>
        <v>33511.313499999997</v>
      </c>
      <c r="AV9" s="32">
        <f t="shared" si="13"/>
        <v>1607.2081000000003</v>
      </c>
      <c r="AX9" s="33">
        <v>7</v>
      </c>
      <c r="AY9" s="28">
        <v>19.11</v>
      </c>
      <c r="AZ9" s="28">
        <v>30.46</v>
      </c>
      <c r="BA9" s="28">
        <v>-8.1199999999999992</v>
      </c>
      <c r="BB9" s="28"/>
      <c r="BC9" s="62">
        <f>SUM(BD3:BD22)</f>
        <v>7229.567</v>
      </c>
      <c r="BD9" s="32">
        <f t="shared" si="3"/>
        <v>365.19209999999998</v>
      </c>
      <c r="BE9" s="62">
        <f>SUM(BF3:BF22)</f>
        <v>21988.284500000002</v>
      </c>
      <c r="BF9" s="32">
        <f t="shared" si="14"/>
        <v>927.8116</v>
      </c>
      <c r="BG9" s="62">
        <f>SUM(BH3:BH22)</f>
        <v>1163.1659000000002</v>
      </c>
      <c r="BH9" s="32">
        <f t="shared" si="15"/>
        <v>65.934399999999982</v>
      </c>
      <c r="BJ9" s="27">
        <v>7</v>
      </c>
      <c r="BK9" s="28">
        <v>16.71</v>
      </c>
      <c r="BL9" s="28">
        <v>31.93</v>
      </c>
      <c r="BM9" s="28">
        <v>-8.85</v>
      </c>
      <c r="BN9" s="28"/>
      <c r="BO9" s="62">
        <f>SUM(BP3:BP22)</f>
        <v>5851.6945999999998</v>
      </c>
      <c r="BP9" s="32">
        <f t="shared" si="4"/>
        <v>279.22410000000002</v>
      </c>
      <c r="BQ9" s="62">
        <f>SUM(BR3:BR22)</f>
        <v>20644.694100000001</v>
      </c>
      <c r="BR9" s="32">
        <f t="shared" si="16"/>
        <v>1019.5249</v>
      </c>
      <c r="BS9" s="62">
        <f>SUM(BT3:BT22)</f>
        <v>1793.0237999999999</v>
      </c>
      <c r="BT9" s="32">
        <f t="shared" si="17"/>
        <v>78.322499999999991</v>
      </c>
    </row>
    <row r="10" spans="2:72" x14ac:dyDescent="0.25">
      <c r="B10" s="33">
        <v>8</v>
      </c>
      <c r="C10" s="28">
        <v>20.190000000000001</v>
      </c>
      <c r="D10" s="28">
        <v>39</v>
      </c>
      <c r="E10" s="28">
        <v>-29.15</v>
      </c>
      <c r="F10" s="28"/>
      <c r="G10" s="63"/>
      <c r="H10" s="32">
        <f t="shared" si="0"/>
        <v>407.63610000000006</v>
      </c>
      <c r="I10" s="63"/>
      <c r="J10" s="32">
        <f t="shared" si="5"/>
        <v>1521</v>
      </c>
      <c r="K10" s="63"/>
      <c r="L10" s="32">
        <f t="shared" si="6"/>
        <v>849.72249999999997</v>
      </c>
      <c r="N10" s="33">
        <v>8</v>
      </c>
      <c r="O10" s="28">
        <v>23.68</v>
      </c>
      <c r="P10" s="28">
        <v>41.47</v>
      </c>
      <c r="Q10" s="28">
        <v>-35.46</v>
      </c>
      <c r="R10" s="28"/>
      <c r="S10" s="63"/>
      <c r="T10" s="32">
        <f t="shared" si="1"/>
        <v>560.74239999999998</v>
      </c>
      <c r="U10" s="63"/>
      <c r="V10" s="32">
        <f t="shared" si="7"/>
        <v>1719.7609</v>
      </c>
      <c r="W10" s="63"/>
      <c r="X10" s="32">
        <f t="shared" si="8"/>
        <v>1257.4116000000001</v>
      </c>
      <c r="Z10" s="33">
        <v>8</v>
      </c>
      <c r="AA10" s="28">
        <v>23.45</v>
      </c>
      <c r="AB10" s="28">
        <v>41.75</v>
      </c>
      <c r="AC10" s="28">
        <v>-34.44</v>
      </c>
      <c r="AD10" s="28"/>
      <c r="AE10" s="63"/>
      <c r="AF10" s="32">
        <f t="shared" si="9"/>
        <v>549.90249999999992</v>
      </c>
      <c r="AG10" s="63"/>
      <c r="AH10" s="32">
        <f t="shared" si="10"/>
        <v>1743.0625</v>
      </c>
      <c r="AI10" s="63"/>
      <c r="AJ10" s="32">
        <f t="shared" si="11"/>
        <v>1186.1135999999999</v>
      </c>
      <c r="AL10" s="33">
        <v>8</v>
      </c>
      <c r="AM10" s="28">
        <v>25.91</v>
      </c>
      <c r="AN10" s="28">
        <v>42.4</v>
      </c>
      <c r="AO10" s="28">
        <v>-41.61</v>
      </c>
      <c r="AP10" s="28"/>
      <c r="AQ10" s="63"/>
      <c r="AR10" s="32">
        <f t="shared" si="2"/>
        <v>671.32810000000006</v>
      </c>
      <c r="AS10" s="63"/>
      <c r="AT10" s="32">
        <f t="shared" si="12"/>
        <v>1797.76</v>
      </c>
      <c r="AU10" s="63"/>
      <c r="AV10" s="32">
        <f t="shared" si="13"/>
        <v>1731.3921</v>
      </c>
      <c r="AX10" s="27">
        <v>8</v>
      </c>
      <c r="AY10" s="28">
        <v>18.77</v>
      </c>
      <c r="AZ10" s="28">
        <v>30.35</v>
      </c>
      <c r="BA10" s="28">
        <v>-7.91</v>
      </c>
      <c r="BB10" s="28"/>
      <c r="BC10" s="63"/>
      <c r="BD10" s="32">
        <f t="shared" si="3"/>
        <v>352.31289999999996</v>
      </c>
      <c r="BE10" s="63"/>
      <c r="BF10" s="32">
        <f t="shared" si="14"/>
        <v>921.12250000000006</v>
      </c>
      <c r="BG10" s="63"/>
      <c r="BH10" s="32">
        <f t="shared" si="15"/>
        <v>62.568100000000001</v>
      </c>
      <c r="BJ10" s="27">
        <v>8</v>
      </c>
      <c r="BK10" s="28">
        <v>17.05</v>
      </c>
      <c r="BL10" s="28">
        <v>33.06</v>
      </c>
      <c r="BM10" s="28">
        <v>-7.85</v>
      </c>
      <c r="BN10" s="28"/>
      <c r="BO10" s="63"/>
      <c r="BP10" s="32">
        <f t="shared" si="4"/>
        <v>290.70250000000004</v>
      </c>
      <c r="BQ10" s="63"/>
      <c r="BR10" s="32">
        <f t="shared" si="16"/>
        <v>1092.9636</v>
      </c>
      <c r="BS10" s="63"/>
      <c r="BT10" s="32">
        <f t="shared" si="17"/>
        <v>61.622499999999995</v>
      </c>
    </row>
    <row r="11" spans="2:72" x14ac:dyDescent="0.25">
      <c r="B11" s="27">
        <v>9</v>
      </c>
      <c r="C11" s="28">
        <v>19.68</v>
      </c>
      <c r="D11" s="28">
        <v>38.79</v>
      </c>
      <c r="E11" s="28">
        <v>-28.2</v>
      </c>
      <c r="F11" s="28"/>
      <c r="G11" s="64"/>
      <c r="H11" s="32">
        <f t="shared" si="0"/>
        <v>387.30239999999998</v>
      </c>
      <c r="I11" s="64"/>
      <c r="J11" s="32">
        <f t="shared" si="5"/>
        <v>1504.6641</v>
      </c>
      <c r="K11" s="64"/>
      <c r="L11" s="32">
        <f t="shared" si="6"/>
        <v>795.24</v>
      </c>
      <c r="N11" s="33">
        <v>9</v>
      </c>
      <c r="O11" s="28">
        <v>23.35</v>
      </c>
      <c r="P11" s="28">
        <v>40.630000000000003</v>
      </c>
      <c r="Q11" s="28">
        <v>-32.729999999999997</v>
      </c>
      <c r="R11" s="28"/>
      <c r="S11" s="64"/>
      <c r="T11" s="32">
        <f t="shared" si="1"/>
        <v>545.22250000000008</v>
      </c>
      <c r="U11" s="64"/>
      <c r="V11" s="32">
        <f t="shared" si="7"/>
        <v>1650.7969000000003</v>
      </c>
      <c r="W11" s="64"/>
      <c r="X11" s="32">
        <f t="shared" si="8"/>
        <v>1071.2528999999997</v>
      </c>
      <c r="Z11" s="27">
        <v>9</v>
      </c>
      <c r="AA11" s="28">
        <v>24.27</v>
      </c>
      <c r="AB11" s="28">
        <v>41.69</v>
      </c>
      <c r="AC11" s="28">
        <v>-36.39</v>
      </c>
      <c r="AD11" s="28"/>
      <c r="AE11" s="64"/>
      <c r="AF11" s="32">
        <f t="shared" si="9"/>
        <v>589.03289999999993</v>
      </c>
      <c r="AG11" s="64"/>
      <c r="AH11" s="32">
        <f t="shared" si="10"/>
        <v>1738.0560999999998</v>
      </c>
      <c r="AI11" s="64"/>
      <c r="AJ11" s="32">
        <f t="shared" si="11"/>
        <v>1324.2320999999999</v>
      </c>
      <c r="AL11" s="27">
        <v>9</v>
      </c>
      <c r="AM11" s="28">
        <v>25.5</v>
      </c>
      <c r="AN11" s="28">
        <v>41.76</v>
      </c>
      <c r="AO11" s="28">
        <v>-41.08</v>
      </c>
      <c r="AP11" s="28"/>
      <c r="AQ11" s="64"/>
      <c r="AR11" s="32">
        <f t="shared" si="2"/>
        <v>650.25</v>
      </c>
      <c r="AS11" s="64"/>
      <c r="AT11" s="32">
        <f t="shared" si="12"/>
        <v>1743.8975999999998</v>
      </c>
      <c r="AU11" s="64"/>
      <c r="AV11" s="32">
        <f t="shared" si="13"/>
        <v>1687.5663999999999</v>
      </c>
      <c r="AX11" s="27">
        <v>9</v>
      </c>
      <c r="AY11" s="28">
        <v>18.63</v>
      </c>
      <c r="AZ11" s="28">
        <v>28.78</v>
      </c>
      <c r="BA11" s="28">
        <v>-7.81</v>
      </c>
      <c r="BB11" s="28"/>
      <c r="BC11" s="64"/>
      <c r="BD11" s="32">
        <f t="shared" si="3"/>
        <v>347.07689999999997</v>
      </c>
      <c r="BE11" s="64"/>
      <c r="BF11" s="32">
        <f t="shared" si="14"/>
        <v>828.28840000000002</v>
      </c>
      <c r="BG11" s="64"/>
      <c r="BH11" s="32">
        <f t="shared" si="15"/>
        <v>60.996099999999991</v>
      </c>
      <c r="BJ11" s="27">
        <v>9</v>
      </c>
      <c r="BK11" s="28">
        <v>16.32</v>
      </c>
      <c r="BL11" s="28">
        <v>31</v>
      </c>
      <c r="BM11" s="28">
        <v>-8.64</v>
      </c>
      <c r="BN11" s="28"/>
      <c r="BO11" s="64"/>
      <c r="BP11" s="32">
        <f t="shared" si="4"/>
        <v>266.3424</v>
      </c>
      <c r="BQ11" s="64"/>
      <c r="BR11" s="32">
        <f t="shared" si="16"/>
        <v>961</v>
      </c>
      <c r="BS11" s="64"/>
      <c r="BT11" s="32">
        <f t="shared" si="17"/>
        <v>74.649600000000007</v>
      </c>
    </row>
    <row r="12" spans="2:72" x14ac:dyDescent="0.25">
      <c r="B12" s="33">
        <v>10</v>
      </c>
      <c r="C12" s="28">
        <v>19.489999999999998</v>
      </c>
      <c r="D12" s="28">
        <v>38.159999999999997</v>
      </c>
      <c r="E12" s="28">
        <v>-28.48</v>
      </c>
      <c r="F12" s="28"/>
      <c r="G12" s="62">
        <f>G9*(COUNT($N$3:$N$22))</f>
        <v>157224.39799999996</v>
      </c>
      <c r="H12" s="32">
        <f t="shared" si="0"/>
        <v>379.86009999999993</v>
      </c>
      <c r="I12" s="62">
        <f>I9*(COUNT($N$3:$N$22))</f>
        <v>599726.99599999993</v>
      </c>
      <c r="J12" s="32">
        <f>D12^2</f>
        <v>1456.1855999999998</v>
      </c>
      <c r="K12" s="62">
        <f>K9*(COUNT($N$3:$N$22))</f>
        <v>336208.91200000001</v>
      </c>
      <c r="L12" s="32">
        <f t="shared" si="6"/>
        <v>811.11040000000003</v>
      </c>
      <c r="N12" s="33">
        <v>10</v>
      </c>
      <c r="O12" s="28">
        <v>23.92</v>
      </c>
      <c r="P12" s="28">
        <v>40.79</v>
      </c>
      <c r="Q12" s="28">
        <v>-35.409999999999997</v>
      </c>
      <c r="R12" s="28"/>
      <c r="S12" s="62">
        <f>S9*(COUNT($N$3:$N$22))</f>
        <v>222223.65600000005</v>
      </c>
      <c r="T12" s="32">
        <f t="shared" si="1"/>
        <v>572.16640000000007</v>
      </c>
      <c r="U12" s="62">
        <f>U9*(COUNT($N$3:$N$22))</f>
        <v>651827.11999999988</v>
      </c>
      <c r="V12" s="32">
        <f>P12^2</f>
        <v>1663.8241</v>
      </c>
      <c r="W12" s="62" t="e">
        <f>W9*(COUNT($N$3:$N$22))</f>
        <v>#VALUE!</v>
      </c>
      <c r="X12" s="32">
        <f t="shared" si="8"/>
        <v>1253.8680999999997</v>
      </c>
      <c r="Z12" s="27">
        <v>10</v>
      </c>
      <c r="AA12" s="28">
        <v>23.58</v>
      </c>
      <c r="AB12" s="28">
        <v>39.64</v>
      </c>
      <c r="AC12" s="28">
        <v>-34.659999999999997</v>
      </c>
      <c r="AD12" s="28"/>
      <c r="AE12" s="62">
        <f>AE9*(COUNT(Z$3:Z$22))</f>
        <v>232119.90999999995</v>
      </c>
      <c r="AF12" s="32">
        <f t="shared" si="9"/>
        <v>556.01639999999998</v>
      </c>
      <c r="AG12" s="62">
        <f>AG9*(COUNT($N$3:$N$22))</f>
        <v>697622.57400000002</v>
      </c>
      <c r="AH12" s="32">
        <f>AB12^2</f>
        <v>1571.3296</v>
      </c>
      <c r="AI12" s="62">
        <f>AI9*(COUNT($N$3:$N$22))</f>
        <v>503655.70200000011</v>
      </c>
      <c r="AJ12" s="32">
        <f t="shared" si="11"/>
        <v>1201.3155999999997</v>
      </c>
      <c r="AL12" s="27">
        <v>10</v>
      </c>
      <c r="AM12" s="28">
        <v>24.98</v>
      </c>
      <c r="AN12" s="28">
        <v>40.93</v>
      </c>
      <c r="AO12" s="28">
        <v>-39.979999999999997</v>
      </c>
      <c r="AP12" s="28"/>
      <c r="AQ12" s="62">
        <f>AQ9*(COUNT($N$3:$N$22))</f>
        <v>255863.89800000002</v>
      </c>
      <c r="AR12" s="32">
        <f t="shared" si="2"/>
        <v>624.00040000000001</v>
      </c>
      <c r="AS12" s="62">
        <f>AS9*(COUNT($N$3:$N$22))</f>
        <v>699128.99199999997</v>
      </c>
      <c r="AT12" s="32">
        <f>AN12^2</f>
        <v>1675.2648999999999</v>
      </c>
      <c r="AU12" s="62">
        <f>AU9*(COUNT($N$3:$N$22))</f>
        <v>670226.2699999999</v>
      </c>
      <c r="AV12" s="32">
        <f t="shared" si="13"/>
        <v>1598.4003999999998</v>
      </c>
      <c r="AX12" s="27">
        <v>10</v>
      </c>
      <c r="AY12" s="28">
        <v>18.600000000000001</v>
      </c>
      <c r="AZ12" s="28">
        <v>34.75</v>
      </c>
      <c r="BA12" s="28">
        <v>-7.93</v>
      </c>
      <c r="BB12" s="28"/>
      <c r="BC12" s="62">
        <f>BC9*(COUNT($N$3:$N$22))</f>
        <v>144591.34</v>
      </c>
      <c r="BD12" s="32">
        <f t="shared" si="3"/>
        <v>345.96000000000004</v>
      </c>
      <c r="BE12" s="62">
        <f>BE9*(COUNT($N$3:$N$22))</f>
        <v>439765.69000000006</v>
      </c>
      <c r="BF12" s="32">
        <f>AZ12^2</f>
        <v>1207.5625</v>
      </c>
      <c r="BG12" s="62">
        <f>BG9*(COUNT($N$3:$N$22))</f>
        <v>23263.318000000003</v>
      </c>
      <c r="BH12" s="32">
        <f t="shared" si="15"/>
        <v>62.884899999999995</v>
      </c>
      <c r="BJ12" s="27">
        <v>10</v>
      </c>
      <c r="BK12" s="28">
        <v>17.399999999999999</v>
      </c>
      <c r="BL12" s="28">
        <v>32.53</v>
      </c>
      <c r="BM12" s="28">
        <v>-11.42</v>
      </c>
      <c r="BN12" s="28"/>
      <c r="BO12" s="62">
        <f>BO9*(COUNT($N$3:$N$22))</f>
        <v>117033.89199999999</v>
      </c>
      <c r="BP12" s="32">
        <f t="shared" si="4"/>
        <v>302.75999999999993</v>
      </c>
      <c r="BQ12" s="62">
        <f>BQ9*(COUNT($N$3:$N$22))</f>
        <v>412893.88199999998</v>
      </c>
      <c r="BR12" s="32">
        <f>BL12^2</f>
        <v>1058.2009</v>
      </c>
      <c r="BS12" s="62">
        <f>BS9*(COUNT($N$3:$N$22))</f>
        <v>35860.475999999995</v>
      </c>
      <c r="BT12" s="32">
        <f t="shared" si="17"/>
        <v>130.41640000000001</v>
      </c>
    </row>
    <row r="13" spans="2:72" x14ac:dyDescent="0.25">
      <c r="B13" s="33">
        <v>11</v>
      </c>
      <c r="C13" s="28">
        <v>20.6</v>
      </c>
      <c r="D13" s="28">
        <v>38.72</v>
      </c>
      <c r="E13" s="28">
        <v>-30.66</v>
      </c>
      <c r="F13" s="28"/>
      <c r="G13" s="63"/>
      <c r="H13" s="32">
        <f t="shared" si="0"/>
        <v>424.36000000000007</v>
      </c>
      <c r="I13" s="63"/>
      <c r="J13" s="32">
        <f t="shared" si="5"/>
        <v>1499.2384</v>
      </c>
      <c r="K13" s="63"/>
      <c r="L13" s="32">
        <f t="shared" si="6"/>
        <v>940.03560000000004</v>
      </c>
      <c r="N13" s="33">
        <v>11</v>
      </c>
      <c r="O13" s="28">
        <v>23.28</v>
      </c>
      <c r="P13" s="28">
        <v>41.42</v>
      </c>
      <c r="Q13" s="28">
        <v>-34.700000000000003</v>
      </c>
      <c r="R13" s="28"/>
      <c r="S13" s="63"/>
      <c r="T13" s="32">
        <f t="shared" si="1"/>
        <v>541.9584000000001</v>
      </c>
      <c r="U13" s="63"/>
      <c r="V13" s="32">
        <f t="shared" ref="V13:V24" si="18">P13^2</f>
        <v>1715.6164000000001</v>
      </c>
      <c r="W13" s="63"/>
      <c r="X13" s="32">
        <f t="shared" si="8"/>
        <v>1204.0900000000001</v>
      </c>
      <c r="Z13" s="27">
        <v>11</v>
      </c>
      <c r="AA13" s="28">
        <v>23.16</v>
      </c>
      <c r="AB13" s="28">
        <v>40.58</v>
      </c>
      <c r="AC13" s="28">
        <v>-35</v>
      </c>
      <c r="AD13" s="28"/>
      <c r="AE13" s="63"/>
      <c r="AF13" s="32">
        <f t="shared" si="9"/>
        <v>536.38559999999995</v>
      </c>
      <c r="AG13" s="63"/>
      <c r="AH13" s="32">
        <f t="shared" ref="AH13:AH24" si="19">AB13^2</f>
        <v>1646.7363999999998</v>
      </c>
      <c r="AI13" s="63"/>
      <c r="AJ13" s="32">
        <f t="shared" si="11"/>
        <v>1225</v>
      </c>
      <c r="AL13" s="27">
        <v>11</v>
      </c>
      <c r="AM13" s="28">
        <v>25.36</v>
      </c>
      <c r="AN13" s="28">
        <v>43.23</v>
      </c>
      <c r="AO13" s="28">
        <v>-41.15</v>
      </c>
      <c r="AP13" s="28"/>
      <c r="AQ13" s="63"/>
      <c r="AR13" s="32">
        <f t="shared" si="2"/>
        <v>643.12959999999998</v>
      </c>
      <c r="AS13" s="63"/>
      <c r="AT13" s="32">
        <f t="shared" ref="AT13:AT24" si="20">AN13^2</f>
        <v>1868.8328999999997</v>
      </c>
      <c r="AU13" s="63"/>
      <c r="AV13" s="32">
        <f t="shared" si="13"/>
        <v>1693.3225</v>
      </c>
      <c r="AX13" s="27">
        <v>11</v>
      </c>
      <c r="AY13" s="28">
        <v>19.579999999999998</v>
      </c>
      <c r="AZ13" s="28">
        <v>33.159999999999997</v>
      </c>
      <c r="BA13" s="28">
        <v>-8.89</v>
      </c>
      <c r="BB13" s="28"/>
      <c r="BC13" s="63"/>
      <c r="BD13" s="32">
        <f t="shared" si="3"/>
        <v>383.37639999999993</v>
      </c>
      <c r="BE13" s="63"/>
      <c r="BF13" s="32">
        <f t="shared" ref="BF13:BF24" si="21">AZ13^2</f>
        <v>1099.5855999999999</v>
      </c>
      <c r="BG13" s="63"/>
      <c r="BH13" s="32">
        <f t="shared" si="15"/>
        <v>79.032100000000014</v>
      </c>
      <c r="BJ13" s="27">
        <v>11</v>
      </c>
      <c r="BK13" s="28">
        <v>16.47</v>
      </c>
      <c r="BL13" s="28">
        <v>31.55</v>
      </c>
      <c r="BM13" s="28">
        <v>-9.69</v>
      </c>
      <c r="BN13" s="28"/>
      <c r="BO13" s="63"/>
      <c r="BP13" s="32">
        <f t="shared" si="4"/>
        <v>271.26089999999994</v>
      </c>
      <c r="BQ13" s="63"/>
      <c r="BR13" s="32">
        <f t="shared" ref="BR13:BR24" si="22">BL13^2</f>
        <v>995.40250000000003</v>
      </c>
      <c r="BS13" s="63"/>
      <c r="BT13" s="32">
        <f t="shared" si="17"/>
        <v>93.89609999999999</v>
      </c>
    </row>
    <row r="14" spans="2:72" x14ac:dyDescent="0.25">
      <c r="B14" s="33">
        <v>12</v>
      </c>
      <c r="C14" s="28">
        <v>19.5</v>
      </c>
      <c r="D14" s="28">
        <v>38.67</v>
      </c>
      <c r="E14" s="28">
        <v>-28.37</v>
      </c>
      <c r="F14" s="28"/>
      <c r="G14" s="64"/>
      <c r="H14" s="32">
        <f t="shared" si="0"/>
        <v>380.25</v>
      </c>
      <c r="I14" s="64"/>
      <c r="J14" s="32">
        <f t="shared" si="5"/>
        <v>1495.3689000000002</v>
      </c>
      <c r="K14" s="64"/>
      <c r="L14" s="32">
        <f t="shared" si="6"/>
        <v>804.85690000000011</v>
      </c>
      <c r="N14" s="33">
        <v>12</v>
      </c>
      <c r="O14" s="28">
        <v>23</v>
      </c>
      <c r="P14" s="28">
        <v>40.25</v>
      </c>
      <c r="Q14" s="28">
        <v>-35.67</v>
      </c>
      <c r="R14" s="28"/>
      <c r="S14" s="64"/>
      <c r="T14" s="32">
        <f t="shared" si="1"/>
        <v>529</v>
      </c>
      <c r="U14" s="64"/>
      <c r="V14" s="32">
        <f t="shared" si="18"/>
        <v>1620.0625</v>
      </c>
      <c r="W14" s="64"/>
      <c r="X14" s="32">
        <f t="shared" si="8"/>
        <v>1272.3489000000002</v>
      </c>
      <c r="Z14" s="27">
        <v>12</v>
      </c>
      <c r="AA14" s="28">
        <v>23.39</v>
      </c>
      <c r="AB14" s="28">
        <v>40.659999999999997</v>
      </c>
      <c r="AC14" s="28">
        <v>-34.92</v>
      </c>
      <c r="AD14" s="28"/>
      <c r="AE14" s="64"/>
      <c r="AF14" s="32">
        <f t="shared" si="9"/>
        <v>547.09210000000007</v>
      </c>
      <c r="AG14" s="64"/>
      <c r="AH14" s="32">
        <f t="shared" si="19"/>
        <v>1653.2355999999997</v>
      </c>
      <c r="AI14" s="64"/>
      <c r="AJ14" s="32">
        <f t="shared" si="11"/>
        <v>1219.4064000000001</v>
      </c>
      <c r="AL14" s="33">
        <v>12</v>
      </c>
      <c r="AM14" s="28">
        <v>24.34</v>
      </c>
      <c r="AN14" s="28">
        <v>41.68</v>
      </c>
      <c r="AO14" s="28">
        <v>-40.340000000000003</v>
      </c>
      <c r="AP14" s="28"/>
      <c r="AQ14" s="64"/>
      <c r="AR14" s="32">
        <f t="shared" si="2"/>
        <v>592.43560000000002</v>
      </c>
      <c r="AS14" s="64"/>
      <c r="AT14" s="32">
        <f t="shared" si="20"/>
        <v>1737.2223999999999</v>
      </c>
      <c r="AU14" s="64"/>
      <c r="AV14" s="32">
        <f t="shared" si="13"/>
        <v>1627.3156000000004</v>
      </c>
      <c r="AX14" s="27">
        <v>12</v>
      </c>
      <c r="AY14" s="28">
        <v>19.21</v>
      </c>
      <c r="AZ14" s="28">
        <v>34.479999999999997</v>
      </c>
      <c r="BA14" s="28">
        <v>-7.87</v>
      </c>
      <c r="BB14" s="28"/>
      <c r="BC14" s="64"/>
      <c r="BD14" s="32">
        <f t="shared" si="3"/>
        <v>369.02410000000003</v>
      </c>
      <c r="BE14" s="64"/>
      <c r="BF14" s="32">
        <f t="shared" si="21"/>
        <v>1188.8703999999998</v>
      </c>
      <c r="BG14" s="64"/>
      <c r="BH14" s="32">
        <f t="shared" si="15"/>
        <v>61.936900000000001</v>
      </c>
      <c r="BJ14" s="27">
        <v>12</v>
      </c>
      <c r="BK14" s="28">
        <v>18.05</v>
      </c>
      <c r="BL14" s="28">
        <v>32.82</v>
      </c>
      <c r="BM14" s="28">
        <v>-11.03</v>
      </c>
      <c r="BN14" s="28"/>
      <c r="BO14" s="64"/>
      <c r="BP14" s="32">
        <f t="shared" si="4"/>
        <v>325.80250000000001</v>
      </c>
      <c r="BQ14" s="64"/>
      <c r="BR14" s="32">
        <f t="shared" si="22"/>
        <v>1077.1523999999999</v>
      </c>
      <c r="BS14" s="64"/>
      <c r="BT14" s="32">
        <f t="shared" si="17"/>
        <v>121.66089999999998</v>
      </c>
    </row>
    <row r="15" spans="2:72" x14ac:dyDescent="0.25">
      <c r="B15" s="27">
        <v>13</v>
      </c>
      <c r="C15" s="28">
        <v>19.68</v>
      </c>
      <c r="D15" s="28">
        <v>38.81</v>
      </c>
      <c r="E15" s="28">
        <v>-28.34</v>
      </c>
      <c r="F15" s="28"/>
      <c r="G15" s="62">
        <f>G3^2</f>
        <v>157156.74490000002</v>
      </c>
      <c r="H15" s="32">
        <f t="shared" si="0"/>
        <v>387.30239999999998</v>
      </c>
      <c r="I15" s="62">
        <f>I3^2</f>
        <v>599633.40960000001</v>
      </c>
      <c r="J15" s="32">
        <f t="shared" si="5"/>
        <v>1506.2161000000001</v>
      </c>
      <c r="K15" s="62">
        <f>K3^2</f>
        <v>336005.71560000011</v>
      </c>
      <c r="L15" s="32">
        <f t="shared" si="6"/>
        <v>803.15559999999994</v>
      </c>
      <c r="N15" s="33">
        <v>13</v>
      </c>
      <c r="O15" s="28">
        <v>23.79</v>
      </c>
      <c r="P15" s="28">
        <v>40.46</v>
      </c>
      <c r="Q15" s="28">
        <v>-33.770000000000003</v>
      </c>
      <c r="R15" s="28"/>
      <c r="S15" s="62">
        <f>S3^2</f>
        <v>222142.54240000009</v>
      </c>
      <c r="T15" s="32">
        <f t="shared" si="1"/>
        <v>565.96409999999992</v>
      </c>
      <c r="U15" s="62">
        <f>U3^2</f>
        <v>651345.84360000014</v>
      </c>
      <c r="V15" s="32">
        <f t="shared" si="18"/>
        <v>1637.0116</v>
      </c>
      <c r="W15" s="62">
        <f>W3^2</f>
        <v>435692.4049000002</v>
      </c>
      <c r="X15" s="32">
        <f t="shared" si="8"/>
        <v>1140.4129000000003</v>
      </c>
      <c r="Z15" s="27">
        <v>13</v>
      </c>
      <c r="AA15" s="28">
        <v>24.08</v>
      </c>
      <c r="AB15" s="28">
        <v>42.01</v>
      </c>
      <c r="AC15" s="28">
        <v>-34.33</v>
      </c>
      <c r="AD15" s="28"/>
      <c r="AE15" s="62">
        <f>AE3^2</f>
        <v>231986.72250000003</v>
      </c>
      <c r="AF15" s="32">
        <f t="shared" si="9"/>
        <v>579.8463999999999</v>
      </c>
      <c r="AG15" s="62">
        <f>AG3^2</f>
        <v>697208.30009999988</v>
      </c>
      <c r="AH15" s="32">
        <f t="shared" si="19"/>
        <v>1764.8400999999999</v>
      </c>
      <c r="AI15" s="62">
        <f>AI3^2</f>
        <v>503205.79690000019</v>
      </c>
      <c r="AJ15" s="32">
        <f t="shared" si="11"/>
        <v>1178.5488999999998</v>
      </c>
      <c r="AL15" s="27">
        <v>13</v>
      </c>
      <c r="AM15" s="28">
        <v>25.73</v>
      </c>
      <c r="AN15" s="28">
        <v>41.25</v>
      </c>
      <c r="AO15" s="28">
        <v>-41.08</v>
      </c>
      <c r="AP15" s="28"/>
      <c r="AQ15" s="62">
        <f>AQ3^2</f>
        <v>255783.06250000006</v>
      </c>
      <c r="AR15" s="32">
        <f t="shared" si="2"/>
        <v>662.03290000000004</v>
      </c>
      <c r="AS15" s="62">
        <f>AS3^2</f>
        <v>698895.99999999977</v>
      </c>
      <c r="AT15" s="32">
        <f t="shared" si="20"/>
        <v>1701.5625</v>
      </c>
      <c r="AU15" s="62">
        <f>AU3^2</f>
        <v>669893.1409</v>
      </c>
      <c r="AV15" s="32">
        <f t="shared" si="13"/>
        <v>1687.5663999999999</v>
      </c>
      <c r="AX15" s="33">
        <v>13</v>
      </c>
      <c r="AY15" s="28">
        <v>18.079999999999998</v>
      </c>
      <c r="AZ15" s="28">
        <v>33.33</v>
      </c>
      <c r="BA15" s="28">
        <v>-6.06</v>
      </c>
      <c r="BB15" s="28"/>
      <c r="BC15" s="62">
        <f>BC3^2</f>
        <v>144430.40159999998</v>
      </c>
      <c r="BD15" s="32">
        <f t="shared" si="3"/>
        <v>326.88639999999992</v>
      </c>
      <c r="BE15" s="62">
        <f>BE3^2</f>
        <v>438389.65209999989</v>
      </c>
      <c r="BF15" s="32">
        <f t="shared" si="21"/>
        <v>1110.8888999999999</v>
      </c>
      <c r="BG15" s="62">
        <f>BG3^2</f>
        <v>22979.5281</v>
      </c>
      <c r="BH15" s="32">
        <f t="shared" si="15"/>
        <v>36.723599999999998</v>
      </c>
      <c r="BJ15" s="33">
        <v>13</v>
      </c>
      <c r="BK15" s="28">
        <v>16.79</v>
      </c>
      <c r="BL15" s="28">
        <v>31.89</v>
      </c>
      <c r="BM15" s="28">
        <v>-10.24</v>
      </c>
      <c r="BN15" s="28"/>
      <c r="BO15" s="62">
        <f>BO3^2</f>
        <v>116936.64159999999</v>
      </c>
      <c r="BP15" s="32">
        <f t="shared" si="4"/>
        <v>281.90409999999997</v>
      </c>
      <c r="BQ15" s="62">
        <f>BQ3^2</f>
        <v>412433.68410000007</v>
      </c>
      <c r="BR15" s="32">
        <f t="shared" si="22"/>
        <v>1016.9721000000001</v>
      </c>
      <c r="BS15" s="62">
        <f>BS3^2</f>
        <v>35502.096399999995</v>
      </c>
      <c r="BT15" s="32">
        <f t="shared" si="17"/>
        <v>104.85760000000001</v>
      </c>
    </row>
    <row r="16" spans="2:72" x14ac:dyDescent="0.25">
      <c r="B16" s="33">
        <v>14</v>
      </c>
      <c r="C16" s="28">
        <v>19.850000000000001</v>
      </c>
      <c r="D16" s="28">
        <v>38.58</v>
      </c>
      <c r="E16" s="28">
        <v>-29.19</v>
      </c>
      <c r="F16" s="28"/>
      <c r="G16" s="63"/>
      <c r="H16" s="32">
        <f t="shared" si="0"/>
        <v>394.02250000000004</v>
      </c>
      <c r="I16" s="63"/>
      <c r="J16" s="32">
        <f t="shared" si="5"/>
        <v>1488.4163999999998</v>
      </c>
      <c r="K16" s="63"/>
      <c r="L16" s="32">
        <f t="shared" si="6"/>
        <v>852.05610000000013</v>
      </c>
      <c r="N16" s="27">
        <v>14</v>
      </c>
      <c r="O16" s="28">
        <v>24.32</v>
      </c>
      <c r="P16" s="28">
        <v>40.76</v>
      </c>
      <c r="Q16" s="28">
        <v>-34.01</v>
      </c>
      <c r="R16" s="28"/>
      <c r="S16" s="63"/>
      <c r="T16" s="32">
        <f t="shared" si="1"/>
        <v>591.4624</v>
      </c>
      <c r="U16" s="63"/>
      <c r="V16" s="32">
        <f t="shared" si="18"/>
        <v>1661.3775999999998</v>
      </c>
      <c r="W16" s="63"/>
      <c r="X16" s="32">
        <f t="shared" si="8"/>
        <v>1156.6800999999998</v>
      </c>
      <c r="Z16" s="33">
        <v>14</v>
      </c>
      <c r="AA16" s="28">
        <v>25.16</v>
      </c>
      <c r="AB16" s="28">
        <v>43.25</v>
      </c>
      <c r="AC16" s="28">
        <v>-35.03</v>
      </c>
      <c r="AD16" s="28"/>
      <c r="AE16" s="63"/>
      <c r="AF16" s="32">
        <f t="shared" si="9"/>
        <v>633.02560000000005</v>
      </c>
      <c r="AG16" s="63"/>
      <c r="AH16" s="32">
        <f t="shared" si="19"/>
        <v>1870.5625</v>
      </c>
      <c r="AI16" s="63"/>
      <c r="AJ16" s="32">
        <f t="shared" si="11"/>
        <v>1227.1009000000001</v>
      </c>
      <c r="AL16" s="27">
        <v>14</v>
      </c>
      <c r="AM16" s="28">
        <v>24.44</v>
      </c>
      <c r="AN16" s="28">
        <v>41.36</v>
      </c>
      <c r="AO16" s="28">
        <v>-40.520000000000003</v>
      </c>
      <c r="AP16" s="28"/>
      <c r="AQ16" s="63"/>
      <c r="AR16" s="32">
        <f t="shared" si="2"/>
        <v>597.31360000000006</v>
      </c>
      <c r="AS16" s="63"/>
      <c r="AT16" s="32">
        <f t="shared" si="20"/>
        <v>1710.6496</v>
      </c>
      <c r="AU16" s="63"/>
      <c r="AV16" s="32">
        <f t="shared" si="13"/>
        <v>1641.8704000000002</v>
      </c>
      <c r="AX16" s="33">
        <v>14</v>
      </c>
      <c r="AY16" s="28">
        <v>18.57</v>
      </c>
      <c r="AZ16" s="28">
        <v>33.93</v>
      </c>
      <c r="BA16" s="28">
        <v>-7.23</v>
      </c>
      <c r="BB16" s="28"/>
      <c r="BC16" s="63"/>
      <c r="BD16" s="32">
        <f>AY16^2</f>
        <v>344.8449</v>
      </c>
      <c r="BE16" s="63"/>
      <c r="BF16" s="32">
        <f t="shared" si="21"/>
        <v>1151.2448999999999</v>
      </c>
      <c r="BG16" s="63"/>
      <c r="BH16" s="32">
        <f t="shared" si="15"/>
        <v>52.272900000000007</v>
      </c>
      <c r="BJ16" s="27">
        <v>14</v>
      </c>
      <c r="BK16" s="28">
        <v>16.82</v>
      </c>
      <c r="BL16" s="28">
        <v>31.8</v>
      </c>
      <c r="BM16" s="28">
        <v>-8.0399999999999991</v>
      </c>
      <c r="BN16" s="28"/>
      <c r="BO16" s="63"/>
      <c r="BP16" s="32">
        <f t="shared" si="4"/>
        <v>282.91239999999999</v>
      </c>
      <c r="BQ16" s="63"/>
      <c r="BR16" s="32">
        <f t="shared" si="22"/>
        <v>1011.24</v>
      </c>
      <c r="BS16" s="63"/>
      <c r="BT16" s="32">
        <f t="shared" si="17"/>
        <v>64.641599999999983</v>
      </c>
    </row>
    <row r="17" spans="2:72" x14ac:dyDescent="0.25">
      <c r="B17" s="33">
        <v>15</v>
      </c>
      <c r="C17" s="28">
        <v>20.34</v>
      </c>
      <c r="D17" s="28">
        <v>39.380000000000003</v>
      </c>
      <c r="E17" s="28">
        <v>-29.56</v>
      </c>
      <c r="F17" s="28"/>
      <c r="G17" s="64"/>
      <c r="H17" s="32">
        <f t="shared" si="0"/>
        <v>413.71559999999999</v>
      </c>
      <c r="I17" s="64"/>
      <c r="J17" s="32">
        <f t="shared" si="5"/>
        <v>1550.7844000000002</v>
      </c>
      <c r="K17" s="64"/>
      <c r="L17" s="32">
        <f t="shared" si="6"/>
        <v>873.79359999999997</v>
      </c>
      <c r="N17" s="33">
        <v>15</v>
      </c>
      <c r="O17" s="28">
        <v>24.41</v>
      </c>
      <c r="P17" s="28">
        <v>39.75</v>
      </c>
      <c r="Q17" s="28">
        <v>-35.58</v>
      </c>
      <c r="R17" s="28"/>
      <c r="S17" s="64"/>
      <c r="T17" s="32">
        <f t="shared" si="1"/>
        <v>595.84810000000004</v>
      </c>
      <c r="U17" s="64"/>
      <c r="V17" s="32">
        <f t="shared" si="18"/>
        <v>1580.0625</v>
      </c>
      <c r="W17" s="64"/>
      <c r="X17" s="32">
        <f t="shared" si="8"/>
        <v>1265.9363999999998</v>
      </c>
      <c r="Z17" s="33">
        <v>15</v>
      </c>
      <c r="AA17" s="28">
        <v>23.73</v>
      </c>
      <c r="AB17" s="28">
        <v>41.24</v>
      </c>
      <c r="AC17" s="28">
        <v>-35.76</v>
      </c>
      <c r="AD17" s="28"/>
      <c r="AE17" s="64"/>
      <c r="AF17" s="32">
        <f t="shared" si="9"/>
        <v>563.11289999999997</v>
      </c>
      <c r="AG17" s="64"/>
      <c r="AH17" s="32">
        <f t="shared" si="19"/>
        <v>1700.7376000000002</v>
      </c>
      <c r="AI17" s="64"/>
      <c r="AJ17" s="32">
        <f t="shared" si="11"/>
        <v>1278.7775999999999</v>
      </c>
      <c r="AL17" s="27">
        <v>15</v>
      </c>
      <c r="AM17" s="28">
        <v>25.16</v>
      </c>
      <c r="AN17" s="28">
        <v>42.8</v>
      </c>
      <c r="AO17" s="28">
        <v>-41.3</v>
      </c>
      <c r="AP17" s="28"/>
      <c r="AQ17" s="64"/>
      <c r="AR17" s="32">
        <f t="shared" si="2"/>
        <v>633.02560000000005</v>
      </c>
      <c r="AS17" s="64"/>
      <c r="AT17" s="32">
        <f t="shared" si="20"/>
        <v>1831.8399999999997</v>
      </c>
      <c r="AU17" s="64"/>
      <c r="AV17" s="32">
        <f t="shared" si="13"/>
        <v>1705.6899999999998</v>
      </c>
      <c r="AX17" s="33">
        <v>15</v>
      </c>
      <c r="AY17" s="28">
        <v>19.39</v>
      </c>
      <c r="AZ17" s="28">
        <v>33.53</v>
      </c>
      <c r="BA17" s="28">
        <v>-8.2100000000000009</v>
      </c>
      <c r="BB17" s="28"/>
      <c r="BC17" s="64"/>
      <c r="BD17" s="32">
        <f t="shared" si="3"/>
        <v>375.97210000000001</v>
      </c>
      <c r="BE17" s="64"/>
      <c r="BF17" s="32">
        <f t="shared" si="21"/>
        <v>1124.2609</v>
      </c>
      <c r="BG17" s="64"/>
      <c r="BH17" s="32">
        <f t="shared" si="15"/>
        <v>67.404100000000014</v>
      </c>
      <c r="BJ17" s="27">
        <v>15</v>
      </c>
      <c r="BK17" s="28">
        <v>17.079999999999998</v>
      </c>
      <c r="BL17" s="28">
        <v>32.799999999999997</v>
      </c>
      <c r="BM17" s="28">
        <v>-8.11</v>
      </c>
      <c r="BN17" s="28"/>
      <c r="BO17" s="64"/>
      <c r="BP17" s="32">
        <f t="shared" si="4"/>
        <v>291.72639999999996</v>
      </c>
      <c r="BQ17" s="64"/>
      <c r="BR17" s="32">
        <f t="shared" si="22"/>
        <v>1075.8399999999999</v>
      </c>
      <c r="BS17" s="64"/>
      <c r="BT17" s="32">
        <f t="shared" si="17"/>
        <v>65.772099999999995</v>
      </c>
    </row>
    <row r="18" spans="2:72" x14ac:dyDescent="0.25">
      <c r="B18" s="27">
        <v>16</v>
      </c>
      <c r="C18" s="28">
        <v>20.41</v>
      </c>
      <c r="D18" s="28">
        <v>39.29</v>
      </c>
      <c r="E18" s="28">
        <v>-29.71</v>
      </c>
      <c r="F18" s="28"/>
      <c r="G18" s="62">
        <f>G12-G15</f>
        <v>67.653099999937695</v>
      </c>
      <c r="H18" s="32">
        <f t="shared" si="0"/>
        <v>416.56810000000002</v>
      </c>
      <c r="I18" s="62">
        <f>I12-I15</f>
        <v>93.586399999912828</v>
      </c>
      <c r="J18" s="32">
        <f t="shared" si="5"/>
        <v>1543.7040999999999</v>
      </c>
      <c r="K18" s="62">
        <f>K12-K15</f>
        <v>203.19639999989886</v>
      </c>
      <c r="L18" s="32">
        <f t="shared" si="6"/>
        <v>882.68410000000006</v>
      </c>
      <c r="N18" s="27">
        <v>16</v>
      </c>
      <c r="O18" s="28">
        <v>22.98</v>
      </c>
      <c r="P18" s="28">
        <v>38.19</v>
      </c>
      <c r="Q18" s="36" t="s">
        <v>44</v>
      </c>
      <c r="R18" s="28"/>
      <c r="S18" s="62">
        <f>S12-S15</f>
        <v>81.113599999953294</v>
      </c>
      <c r="T18" s="32">
        <f t="shared" si="1"/>
        <v>528.08040000000005</v>
      </c>
      <c r="U18" s="62">
        <f>U12-U15</f>
        <v>481.27639999974053</v>
      </c>
      <c r="V18" s="32">
        <f t="shared" si="18"/>
        <v>1458.4760999999999</v>
      </c>
      <c r="W18" s="62" t="e">
        <f>W12-W15</f>
        <v>#VALUE!</v>
      </c>
      <c r="X18" s="32" t="e">
        <f t="shared" si="8"/>
        <v>#VALUE!</v>
      </c>
      <c r="Z18" s="27">
        <v>16</v>
      </c>
      <c r="AA18" s="28">
        <v>23.27</v>
      </c>
      <c r="AB18" s="28">
        <v>40.64</v>
      </c>
      <c r="AC18" s="28">
        <v>-34.86</v>
      </c>
      <c r="AD18" s="28"/>
      <c r="AE18" s="62">
        <f>AE12-AE15</f>
        <v>133.18749999991269</v>
      </c>
      <c r="AF18" s="32">
        <f t="shared" si="9"/>
        <v>541.49289999999996</v>
      </c>
      <c r="AG18" s="62">
        <f>AG12-AG15</f>
        <v>414.27390000014566</v>
      </c>
      <c r="AH18" s="32">
        <f t="shared" si="19"/>
        <v>1651.6096</v>
      </c>
      <c r="AI18" s="62">
        <f>AI12-AI15</f>
        <v>449.90509999991627</v>
      </c>
      <c r="AJ18" s="32">
        <f t="shared" si="11"/>
        <v>1215.2195999999999</v>
      </c>
      <c r="AL18" s="27">
        <v>16</v>
      </c>
      <c r="AM18" s="28">
        <v>25.51</v>
      </c>
      <c r="AN18" s="28">
        <v>41.16</v>
      </c>
      <c r="AO18" s="28">
        <v>-39.479999999999997</v>
      </c>
      <c r="AP18" s="28"/>
      <c r="AQ18" s="62">
        <f>AQ12-AQ15</f>
        <v>80.835499999957392</v>
      </c>
      <c r="AR18" s="32">
        <f t="shared" si="2"/>
        <v>650.76010000000008</v>
      </c>
      <c r="AS18" s="62">
        <f>AS12-AS15</f>
        <v>232.9920000002021</v>
      </c>
      <c r="AT18" s="32">
        <f t="shared" si="20"/>
        <v>1694.1455999999998</v>
      </c>
      <c r="AU18" s="62">
        <f>AU12-AU15</f>
        <v>333.1290999999037</v>
      </c>
      <c r="AV18" s="32">
        <f t="shared" si="13"/>
        <v>1558.6703999999997</v>
      </c>
      <c r="AX18" s="27">
        <v>16</v>
      </c>
      <c r="AY18" s="28">
        <v>19.329999999999998</v>
      </c>
      <c r="AZ18" s="28">
        <v>34.770000000000003</v>
      </c>
      <c r="BA18" s="28">
        <v>-7.71</v>
      </c>
      <c r="BB18" s="28"/>
      <c r="BC18" s="62">
        <f>BC12-BC15</f>
        <v>160.93840000001364</v>
      </c>
      <c r="BD18" s="32">
        <f t="shared" si="3"/>
        <v>373.64889999999991</v>
      </c>
      <c r="BE18" s="62">
        <f>BE12-BE15</f>
        <v>1376.0379000001703</v>
      </c>
      <c r="BF18" s="32">
        <f t="shared" si="21"/>
        <v>1208.9529000000002</v>
      </c>
      <c r="BG18" s="62">
        <f>BG12-BG15</f>
        <v>283.7899000000034</v>
      </c>
      <c r="BH18" s="32">
        <f t="shared" si="15"/>
        <v>59.444099999999999</v>
      </c>
      <c r="BJ18" s="27">
        <v>16</v>
      </c>
      <c r="BK18" s="28">
        <v>17.02</v>
      </c>
      <c r="BL18" s="28">
        <v>31.89</v>
      </c>
      <c r="BM18" s="28">
        <v>-9.86</v>
      </c>
      <c r="BN18" s="28"/>
      <c r="BO18" s="62">
        <f>BO12-BO15</f>
        <v>97.250400000004447</v>
      </c>
      <c r="BP18" s="32">
        <f t="shared" si="4"/>
        <v>289.68039999999996</v>
      </c>
      <c r="BQ18" s="62">
        <f>BQ12-BQ15</f>
        <v>460.1978999999119</v>
      </c>
      <c r="BR18" s="32">
        <f t="shared" si="22"/>
        <v>1016.9721000000001</v>
      </c>
      <c r="BS18" s="62">
        <f>BS12-BS15</f>
        <v>358.37960000000021</v>
      </c>
      <c r="BT18" s="32">
        <f t="shared" si="17"/>
        <v>97.219599999999986</v>
      </c>
    </row>
    <row r="19" spans="2:72" x14ac:dyDescent="0.25">
      <c r="B19" s="33">
        <v>17</v>
      </c>
      <c r="C19" s="28">
        <v>19.649999999999999</v>
      </c>
      <c r="D19" s="28">
        <v>38.5</v>
      </c>
      <c r="E19" s="28">
        <v>-28.72</v>
      </c>
      <c r="F19" s="28"/>
      <c r="G19" s="63"/>
      <c r="H19" s="32">
        <f t="shared" si="0"/>
        <v>386.12249999999995</v>
      </c>
      <c r="I19" s="63"/>
      <c r="J19" s="32">
        <f t="shared" si="5"/>
        <v>1482.25</v>
      </c>
      <c r="K19" s="63"/>
      <c r="L19" s="32">
        <f t="shared" si="6"/>
        <v>824.83839999999998</v>
      </c>
      <c r="N19" s="27">
        <v>17</v>
      </c>
      <c r="O19" s="28">
        <v>23.02</v>
      </c>
      <c r="P19" s="28">
        <v>38.42</v>
      </c>
      <c r="Q19" s="28">
        <v>-33.450000000000003</v>
      </c>
      <c r="R19" s="28"/>
      <c r="S19" s="63"/>
      <c r="T19" s="32">
        <f t="shared" si="1"/>
        <v>529.92039999999997</v>
      </c>
      <c r="U19" s="63"/>
      <c r="V19" s="32">
        <f t="shared" si="18"/>
        <v>1476.0964000000001</v>
      </c>
      <c r="W19" s="63"/>
      <c r="X19" s="32">
        <f t="shared" si="8"/>
        <v>1118.9025000000001</v>
      </c>
      <c r="Z19" s="27">
        <v>17</v>
      </c>
      <c r="AA19" s="28">
        <v>24.22</v>
      </c>
      <c r="AB19" s="28">
        <v>41.68</v>
      </c>
      <c r="AC19" s="28">
        <v>-34.869999999999997</v>
      </c>
      <c r="AD19" s="28"/>
      <c r="AE19" s="63"/>
      <c r="AF19" s="32">
        <f t="shared" si="9"/>
        <v>586.60839999999996</v>
      </c>
      <c r="AG19" s="63"/>
      <c r="AH19" s="32">
        <f t="shared" si="19"/>
        <v>1737.2223999999999</v>
      </c>
      <c r="AI19" s="63"/>
      <c r="AJ19" s="32">
        <f t="shared" si="11"/>
        <v>1215.9168999999997</v>
      </c>
      <c r="AL19" s="27">
        <v>17</v>
      </c>
      <c r="AM19" s="28">
        <v>25.92</v>
      </c>
      <c r="AN19" s="28">
        <v>42.7</v>
      </c>
      <c r="AO19" s="28">
        <v>-41.26</v>
      </c>
      <c r="AP19" s="28"/>
      <c r="AQ19" s="63"/>
      <c r="AR19" s="32">
        <f t="shared" si="2"/>
        <v>671.84640000000013</v>
      </c>
      <c r="AS19" s="63"/>
      <c r="AT19" s="32">
        <f t="shared" si="20"/>
        <v>1823.2900000000002</v>
      </c>
      <c r="AU19" s="63"/>
      <c r="AV19" s="32">
        <f t="shared" si="13"/>
        <v>1702.3875999999998</v>
      </c>
      <c r="AX19" s="33">
        <v>17</v>
      </c>
      <c r="AY19" s="28">
        <v>19.8</v>
      </c>
      <c r="AZ19" s="28">
        <v>33.409999999999997</v>
      </c>
      <c r="BA19" s="28">
        <v>-7.81</v>
      </c>
      <c r="BB19" s="28"/>
      <c r="BC19" s="63"/>
      <c r="BD19" s="32">
        <f t="shared" si="3"/>
        <v>392.04</v>
      </c>
      <c r="BE19" s="63"/>
      <c r="BF19" s="32">
        <f t="shared" si="21"/>
        <v>1116.2280999999998</v>
      </c>
      <c r="BG19" s="63"/>
      <c r="BH19" s="32">
        <f t="shared" si="15"/>
        <v>60.996099999999991</v>
      </c>
      <c r="BJ19" s="33">
        <v>17</v>
      </c>
      <c r="BK19" s="28">
        <v>17.25</v>
      </c>
      <c r="BL19" s="28">
        <v>32.700000000000003</v>
      </c>
      <c r="BM19" s="28">
        <v>-9.91</v>
      </c>
      <c r="BN19" s="28"/>
      <c r="BO19" s="63"/>
      <c r="BP19" s="32">
        <f t="shared" si="4"/>
        <v>297.5625</v>
      </c>
      <c r="BQ19" s="63"/>
      <c r="BR19" s="32">
        <f t="shared" si="22"/>
        <v>1069.2900000000002</v>
      </c>
      <c r="BS19" s="63"/>
      <c r="BT19" s="32">
        <f t="shared" si="17"/>
        <v>98.208100000000002</v>
      </c>
    </row>
    <row r="20" spans="2:72" x14ac:dyDescent="0.25">
      <c r="B20" s="33">
        <v>18</v>
      </c>
      <c r="C20" s="28">
        <v>20.010000000000002</v>
      </c>
      <c r="D20" s="28">
        <v>39.950000000000003</v>
      </c>
      <c r="E20" s="28">
        <v>-29.38</v>
      </c>
      <c r="F20" s="28"/>
      <c r="G20" s="64"/>
      <c r="H20" s="32">
        <f t="shared" si="0"/>
        <v>400.40010000000007</v>
      </c>
      <c r="I20" s="64"/>
      <c r="J20" s="32">
        <f t="shared" si="5"/>
        <v>1596.0025000000003</v>
      </c>
      <c r="K20" s="64"/>
      <c r="L20" s="32">
        <f t="shared" si="6"/>
        <v>863.18439999999998</v>
      </c>
      <c r="N20" s="33">
        <v>18</v>
      </c>
      <c r="O20" s="28">
        <v>23.15</v>
      </c>
      <c r="P20" s="28">
        <v>40.85</v>
      </c>
      <c r="Q20" s="28">
        <v>-34.18</v>
      </c>
      <c r="R20" s="28"/>
      <c r="S20" s="64"/>
      <c r="T20" s="32">
        <f t="shared" si="1"/>
        <v>535.9224999999999</v>
      </c>
      <c r="U20" s="64"/>
      <c r="V20" s="32">
        <f t="shared" si="18"/>
        <v>1668.7225000000001</v>
      </c>
      <c r="W20" s="64"/>
      <c r="X20" s="32">
        <f t="shared" si="8"/>
        <v>1168.2724000000001</v>
      </c>
      <c r="Z20" s="27">
        <v>18</v>
      </c>
      <c r="AA20" s="28">
        <v>23.95</v>
      </c>
      <c r="AB20" s="28">
        <v>41.23</v>
      </c>
      <c r="AC20" s="28">
        <v>-34.590000000000003</v>
      </c>
      <c r="AD20" s="28"/>
      <c r="AE20" s="64"/>
      <c r="AF20" s="32">
        <f t="shared" si="9"/>
        <v>573.60249999999996</v>
      </c>
      <c r="AG20" s="64"/>
      <c r="AH20" s="32">
        <f t="shared" si="19"/>
        <v>1699.9128999999998</v>
      </c>
      <c r="AI20" s="64"/>
      <c r="AJ20" s="32">
        <f t="shared" si="11"/>
        <v>1196.4681000000003</v>
      </c>
      <c r="AL20" s="27">
        <v>18</v>
      </c>
      <c r="AM20" s="28">
        <v>25.66</v>
      </c>
      <c r="AN20" s="28">
        <v>41.65</v>
      </c>
      <c r="AO20" s="28">
        <v>-41.28</v>
      </c>
      <c r="AP20" s="28"/>
      <c r="AQ20" s="64"/>
      <c r="AR20" s="32">
        <f t="shared" si="2"/>
        <v>658.43560000000002</v>
      </c>
      <c r="AS20" s="64"/>
      <c r="AT20" s="32">
        <f t="shared" si="20"/>
        <v>1734.7224999999999</v>
      </c>
      <c r="AU20" s="64"/>
      <c r="AV20" s="32">
        <f t="shared" si="13"/>
        <v>1704.0384000000001</v>
      </c>
      <c r="AX20" s="27">
        <v>18</v>
      </c>
      <c r="AY20" s="28">
        <v>18.100000000000001</v>
      </c>
      <c r="AZ20" s="28">
        <v>32.909999999999997</v>
      </c>
      <c r="BA20" s="28">
        <v>-6.71</v>
      </c>
      <c r="BB20" s="28"/>
      <c r="BC20" s="64"/>
      <c r="BD20" s="32">
        <f t="shared" si="3"/>
        <v>327.61000000000007</v>
      </c>
      <c r="BE20" s="64"/>
      <c r="BF20" s="32">
        <f t="shared" si="21"/>
        <v>1083.0680999999997</v>
      </c>
      <c r="BG20" s="64"/>
      <c r="BH20" s="32">
        <f t="shared" si="15"/>
        <v>45.024099999999997</v>
      </c>
      <c r="BJ20" s="27">
        <v>18</v>
      </c>
      <c r="BK20" s="28">
        <v>16.7</v>
      </c>
      <c r="BL20" s="28">
        <v>32.340000000000003</v>
      </c>
      <c r="BM20" s="28">
        <v>-8.5500000000000007</v>
      </c>
      <c r="BN20" s="28"/>
      <c r="BO20" s="64"/>
      <c r="BP20" s="32">
        <f t="shared" si="4"/>
        <v>278.89</v>
      </c>
      <c r="BQ20" s="64"/>
      <c r="BR20" s="32">
        <f t="shared" si="22"/>
        <v>1045.8756000000003</v>
      </c>
      <c r="BS20" s="64"/>
      <c r="BT20" s="32">
        <f t="shared" si="17"/>
        <v>73.102500000000006</v>
      </c>
    </row>
    <row r="21" spans="2:72" x14ac:dyDescent="0.25">
      <c r="B21" s="27">
        <v>19</v>
      </c>
      <c r="C21" s="28">
        <v>20.11</v>
      </c>
      <c r="D21" s="28">
        <v>39.15</v>
      </c>
      <c r="E21" s="28">
        <v>-29.45</v>
      </c>
      <c r="F21" s="28"/>
      <c r="G21" s="62">
        <f>G18/19</f>
        <v>3.5606894736809314</v>
      </c>
      <c r="H21" s="32">
        <f t="shared" si="0"/>
        <v>404.41209999999995</v>
      </c>
      <c r="I21" s="62">
        <f>I18/19</f>
        <v>4.9255999999954119</v>
      </c>
      <c r="J21" s="32">
        <f t="shared" si="5"/>
        <v>1532.7224999999999</v>
      </c>
      <c r="K21" s="62">
        <f>K18/19</f>
        <v>10.69454736841573</v>
      </c>
      <c r="L21" s="32">
        <f t="shared" si="6"/>
        <v>867.30250000000001</v>
      </c>
      <c r="N21" s="27">
        <v>19</v>
      </c>
      <c r="O21" s="28">
        <v>24.05</v>
      </c>
      <c r="P21" s="28">
        <v>41.74</v>
      </c>
      <c r="Q21" s="28">
        <v>-33.700000000000003</v>
      </c>
      <c r="R21" s="28"/>
      <c r="S21" s="62">
        <f>S18/19</f>
        <v>4.2691368421028049</v>
      </c>
      <c r="T21" s="32">
        <f t="shared" si="1"/>
        <v>578.40250000000003</v>
      </c>
      <c r="U21" s="62">
        <f>U18/19</f>
        <v>25.330336842091608</v>
      </c>
      <c r="V21" s="32">
        <f t="shared" si="18"/>
        <v>1742.2276000000002</v>
      </c>
      <c r="W21" s="62" t="e">
        <f>W18/19</f>
        <v>#VALUE!</v>
      </c>
      <c r="X21" s="32">
        <f t="shared" si="8"/>
        <v>1135.6900000000003</v>
      </c>
      <c r="Z21" s="27">
        <v>19</v>
      </c>
      <c r="AA21" s="28">
        <v>24.16</v>
      </c>
      <c r="AB21" s="28">
        <v>41.26</v>
      </c>
      <c r="AC21" s="28">
        <v>-35.31</v>
      </c>
      <c r="AD21" s="28"/>
      <c r="AE21" s="62">
        <f>AE18/19</f>
        <v>7.0098684210480364</v>
      </c>
      <c r="AF21" s="32">
        <f t="shared" si="9"/>
        <v>583.7056</v>
      </c>
      <c r="AG21" s="62">
        <f>AG18/19</f>
        <v>21.803889473691878</v>
      </c>
      <c r="AH21" s="32">
        <f t="shared" si="19"/>
        <v>1702.3875999999998</v>
      </c>
      <c r="AI21" s="62">
        <f>AI18/19</f>
        <v>23.679215789469279</v>
      </c>
      <c r="AJ21" s="32">
        <f t="shared" si="11"/>
        <v>1246.7961000000003</v>
      </c>
      <c r="AL21" s="33">
        <v>19</v>
      </c>
      <c r="AM21" s="28">
        <v>24.9</v>
      </c>
      <c r="AN21" s="28">
        <v>40.9</v>
      </c>
      <c r="AO21" s="28">
        <v>-40.33</v>
      </c>
      <c r="AP21" s="28"/>
      <c r="AQ21" s="62">
        <f>AQ18/19</f>
        <v>4.2544999999977575</v>
      </c>
      <c r="AR21" s="32">
        <f t="shared" si="2"/>
        <v>620.00999999999988</v>
      </c>
      <c r="AS21" s="62">
        <f>AS18/19</f>
        <v>12.262736842115899</v>
      </c>
      <c r="AT21" s="32">
        <f t="shared" si="20"/>
        <v>1672.81</v>
      </c>
      <c r="AU21" s="62">
        <f>AU18/19</f>
        <v>17.533110526310722</v>
      </c>
      <c r="AV21" s="32">
        <f t="shared" si="13"/>
        <v>1626.5088999999998</v>
      </c>
      <c r="AX21" s="27">
        <v>19</v>
      </c>
      <c r="AY21" s="28">
        <v>20.010000000000002</v>
      </c>
      <c r="AZ21" s="28">
        <v>30.71</v>
      </c>
      <c r="BA21" s="28">
        <v>-8.1999999999999993</v>
      </c>
      <c r="BB21" s="28"/>
      <c r="BC21" s="62">
        <f>BC18/19</f>
        <v>8.4704421052638761</v>
      </c>
      <c r="BD21" s="32">
        <f t="shared" si="3"/>
        <v>400.40010000000007</v>
      </c>
      <c r="BE21" s="62">
        <f>BE18/19</f>
        <v>72.423047368430019</v>
      </c>
      <c r="BF21" s="32">
        <f t="shared" si="21"/>
        <v>943.10410000000002</v>
      </c>
      <c r="BG21" s="62">
        <f>BG18/19</f>
        <v>14.936310526315969</v>
      </c>
      <c r="BH21" s="32">
        <f t="shared" si="15"/>
        <v>67.239999999999995</v>
      </c>
      <c r="BJ21" s="27">
        <v>19</v>
      </c>
      <c r="BK21" s="28">
        <v>16.59</v>
      </c>
      <c r="BL21" s="28">
        <v>30.7</v>
      </c>
      <c r="BM21" s="28">
        <v>-9.26</v>
      </c>
      <c r="BN21" s="28"/>
      <c r="BO21" s="62">
        <f>BO18/19</f>
        <v>5.1184421052633917</v>
      </c>
      <c r="BP21" s="32">
        <f t="shared" si="4"/>
        <v>275.22809999999998</v>
      </c>
      <c r="BQ21" s="62">
        <f>BQ18/19</f>
        <v>24.220942105258519</v>
      </c>
      <c r="BR21" s="32">
        <f t="shared" si="22"/>
        <v>942.49</v>
      </c>
      <c r="BS21" s="62">
        <f>BS18/19</f>
        <v>18.862084210526326</v>
      </c>
      <c r="BT21" s="32">
        <f t="shared" si="17"/>
        <v>85.747599999999991</v>
      </c>
    </row>
    <row r="22" spans="2:72" x14ac:dyDescent="0.25">
      <c r="B22" s="33">
        <v>20</v>
      </c>
      <c r="C22" s="28">
        <v>20.239999999999998</v>
      </c>
      <c r="D22" s="28">
        <v>39.03</v>
      </c>
      <c r="E22" s="28">
        <v>-30.08</v>
      </c>
      <c r="F22" s="28"/>
      <c r="G22" s="63"/>
      <c r="H22" s="32">
        <f t="shared" si="0"/>
        <v>409.65759999999995</v>
      </c>
      <c r="I22" s="63"/>
      <c r="J22" s="32">
        <f t="shared" si="5"/>
        <v>1523.3409000000001</v>
      </c>
      <c r="K22" s="63"/>
      <c r="L22" s="32">
        <f t="shared" si="6"/>
        <v>904.80639999999994</v>
      </c>
      <c r="N22" s="33">
        <v>20</v>
      </c>
      <c r="O22" s="28">
        <v>23.55</v>
      </c>
      <c r="P22" s="28">
        <v>38.83</v>
      </c>
      <c r="Q22" s="28">
        <v>-35.31</v>
      </c>
      <c r="R22" s="28"/>
      <c r="S22" s="63"/>
      <c r="T22" s="32">
        <f t="shared" si="1"/>
        <v>554.60250000000008</v>
      </c>
      <c r="U22" s="63"/>
      <c r="V22" s="32">
        <f t="shared" si="18"/>
        <v>1507.7688999999998</v>
      </c>
      <c r="W22" s="63"/>
      <c r="X22" s="32">
        <f t="shared" si="8"/>
        <v>1246.7961000000003</v>
      </c>
      <c r="Z22" s="27">
        <v>20</v>
      </c>
      <c r="AA22" s="28">
        <v>23.95</v>
      </c>
      <c r="AB22" s="28">
        <v>41.61</v>
      </c>
      <c r="AC22" s="28">
        <v>-34.700000000000003</v>
      </c>
      <c r="AD22" s="28"/>
      <c r="AE22" s="63"/>
      <c r="AF22" s="32">
        <f t="shared" si="9"/>
        <v>573.60249999999996</v>
      </c>
      <c r="AG22" s="63"/>
      <c r="AH22" s="32">
        <f t="shared" si="19"/>
        <v>1731.3921</v>
      </c>
      <c r="AI22" s="63"/>
      <c r="AJ22" s="32">
        <f t="shared" si="11"/>
        <v>1204.0900000000001</v>
      </c>
      <c r="AL22" s="27">
        <v>20</v>
      </c>
      <c r="AM22" s="28">
        <v>25.06</v>
      </c>
      <c r="AN22" s="28">
        <v>43.03</v>
      </c>
      <c r="AO22" s="28">
        <v>-41.19</v>
      </c>
      <c r="AP22" s="28"/>
      <c r="AQ22" s="63"/>
      <c r="AR22" s="32">
        <f t="shared" si="2"/>
        <v>628.00359999999989</v>
      </c>
      <c r="AS22" s="63"/>
      <c r="AT22" s="32">
        <f t="shared" si="20"/>
        <v>1851.5809000000002</v>
      </c>
      <c r="AU22" s="63"/>
      <c r="AV22" s="32">
        <f t="shared" si="13"/>
        <v>1696.6160999999997</v>
      </c>
      <c r="AX22" s="27">
        <v>20</v>
      </c>
      <c r="AY22" s="28">
        <v>19.899999999999999</v>
      </c>
      <c r="AZ22" s="28">
        <v>31.41</v>
      </c>
      <c r="BA22" s="28">
        <v>-7.69</v>
      </c>
      <c r="BB22" s="28"/>
      <c r="BC22" s="63"/>
      <c r="BD22" s="32">
        <f t="shared" si="3"/>
        <v>396.00999999999993</v>
      </c>
      <c r="BE22" s="63"/>
      <c r="BF22" s="32">
        <f t="shared" si="21"/>
        <v>986.58810000000005</v>
      </c>
      <c r="BG22" s="63"/>
      <c r="BH22" s="32">
        <f t="shared" si="15"/>
        <v>59.136100000000006</v>
      </c>
      <c r="BJ22" s="27">
        <v>20</v>
      </c>
      <c r="BK22" s="28">
        <v>16.440000000000001</v>
      </c>
      <c r="BL22" s="28">
        <v>31.43</v>
      </c>
      <c r="BM22" s="28">
        <v>-9.07</v>
      </c>
      <c r="BN22" s="28"/>
      <c r="BO22" s="63"/>
      <c r="BP22" s="32">
        <f t="shared" si="4"/>
        <v>270.27360000000004</v>
      </c>
      <c r="BQ22" s="63"/>
      <c r="BR22" s="32">
        <f t="shared" si="22"/>
        <v>987.84489999999994</v>
      </c>
      <c r="BS22" s="63"/>
      <c r="BT22" s="32">
        <f t="shared" si="17"/>
        <v>82.264900000000011</v>
      </c>
    </row>
    <row r="23" spans="2:72" x14ac:dyDescent="0.25">
      <c r="B23" s="33"/>
      <c r="C23" s="28"/>
      <c r="D23" s="28"/>
      <c r="E23" s="28"/>
      <c r="F23" s="28"/>
      <c r="G23" s="64"/>
      <c r="H23" s="32">
        <f t="shared" si="0"/>
        <v>0</v>
      </c>
      <c r="I23" s="64"/>
      <c r="J23" s="32">
        <f t="shared" si="5"/>
        <v>0</v>
      </c>
      <c r="K23" s="64"/>
      <c r="L23" s="32">
        <f t="shared" si="6"/>
        <v>0</v>
      </c>
      <c r="N23" s="33"/>
      <c r="O23" s="28"/>
      <c r="P23" s="28"/>
      <c r="Q23" s="28"/>
      <c r="R23" s="28"/>
      <c r="S23" s="64"/>
      <c r="T23" s="32">
        <f t="shared" si="1"/>
        <v>0</v>
      </c>
      <c r="U23" s="64"/>
      <c r="V23" s="32">
        <f t="shared" si="18"/>
        <v>0</v>
      </c>
      <c r="W23" s="64"/>
      <c r="X23" s="32">
        <f t="shared" si="8"/>
        <v>0</v>
      </c>
      <c r="Z23" s="33"/>
      <c r="AA23" s="28"/>
      <c r="AB23" s="28"/>
      <c r="AC23" s="28"/>
      <c r="AD23" s="28"/>
      <c r="AE23" s="64"/>
      <c r="AF23" s="32">
        <f t="shared" si="9"/>
        <v>0</v>
      </c>
      <c r="AG23" s="64"/>
      <c r="AH23" s="32">
        <f t="shared" si="19"/>
        <v>0</v>
      </c>
      <c r="AI23" s="64"/>
      <c r="AJ23" s="32">
        <f t="shared" si="11"/>
        <v>0</v>
      </c>
      <c r="AM23" s="28"/>
      <c r="AN23" s="28"/>
      <c r="AO23" s="28"/>
      <c r="AP23" s="28"/>
      <c r="AQ23" s="64"/>
      <c r="AR23" s="32">
        <f t="shared" si="2"/>
        <v>0</v>
      </c>
      <c r="AS23" s="64"/>
      <c r="AT23" s="32">
        <f t="shared" si="20"/>
        <v>0</v>
      </c>
      <c r="AU23" s="64"/>
      <c r="AV23" s="32">
        <f t="shared" si="13"/>
        <v>0</v>
      </c>
      <c r="AX23" s="33"/>
      <c r="AY23" s="28"/>
      <c r="AZ23" s="28"/>
      <c r="BA23" s="28"/>
      <c r="BB23" s="28"/>
      <c r="BC23" s="64"/>
      <c r="BD23" s="32">
        <f t="shared" si="3"/>
        <v>0</v>
      </c>
      <c r="BE23" s="64"/>
      <c r="BF23" s="32">
        <f t="shared" si="21"/>
        <v>0</v>
      </c>
      <c r="BG23" s="64"/>
      <c r="BH23" s="32">
        <f t="shared" si="15"/>
        <v>0</v>
      </c>
      <c r="BK23" s="28"/>
      <c r="BL23" s="28"/>
      <c r="BM23" s="28"/>
      <c r="BN23" s="28"/>
      <c r="BO23" s="64"/>
      <c r="BP23" s="32">
        <f t="shared" si="4"/>
        <v>0</v>
      </c>
      <c r="BQ23" s="64"/>
      <c r="BR23" s="32">
        <f t="shared" si="22"/>
        <v>0</v>
      </c>
      <c r="BS23" s="64"/>
      <c r="BT23" s="32">
        <f t="shared" si="17"/>
        <v>0</v>
      </c>
    </row>
    <row r="24" spans="2:72" x14ac:dyDescent="0.25">
      <c r="B24" s="33"/>
      <c r="C24" s="28"/>
      <c r="D24" s="28"/>
      <c r="E24" s="28"/>
      <c r="F24" s="28"/>
      <c r="G24" s="62">
        <f>SQRT(G21)</f>
        <v>1.8869789277257263</v>
      </c>
      <c r="H24" s="32">
        <f t="shared" si="0"/>
        <v>0</v>
      </c>
      <c r="I24" s="62">
        <f>SQRT(I21)</f>
        <v>2.2193692797719384</v>
      </c>
      <c r="J24" s="32">
        <f t="shared" si="5"/>
        <v>0</v>
      </c>
      <c r="K24" s="62">
        <f>SQRT(K21)</f>
        <v>3.2702518814941044</v>
      </c>
      <c r="L24" s="32">
        <f t="shared" si="6"/>
        <v>0</v>
      </c>
      <c r="N24" s="33"/>
      <c r="O24" s="28"/>
      <c r="P24" s="28"/>
      <c r="Q24" s="28"/>
      <c r="R24" s="28"/>
      <c r="S24" s="62">
        <f>SQRT(S21)</f>
        <v>2.0661889657296122</v>
      </c>
      <c r="T24" s="32">
        <f t="shared" si="1"/>
        <v>0</v>
      </c>
      <c r="U24" s="62">
        <f>SQRT(U21)</f>
        <v>5.0329252768237689</v>
      </c>
      <c r="V24" s="32">
        <f t="shared" si="18"/>
        <v>0</v>
      </c>
      <c r="W24" s="62" t="e">
        <f>SQRT(W21)</f>
        <v>#VALUE!</v>
      </c>
      <c r="X24" s="32">
        <f t="shared" si="8"/>
        <v>0</v>
      </c>
      <c r="AA24" s="28"/>
      <c r="AB24" s="28"/>
      <c r="AC24" s="28"/>
      <c r="AD24" s="28"/>
      <c r="AE24" s="62">
        <f>SQRT(AE21)</f>
        <v>2.6476156105160049</v>
      </c>
      <c r="AF24" s="32">
        <f t="shared" si="9"/>
        <v>0</v>
      </c>
      <c r="AG24" s="62">
        <f>SQRT(AG21)</f>
        <v>4.6694635102645226</v>
      </c>
      <c r="AH24" s="32">
        <f t="shared" si="19"/>
        <v>0</v>
      </c>
      <c r="AI24" s="62">
        <f>SQRT(AI21)</f>
        <v>4.8661294464357683</v>
      </c>
      <c r="AJ24" s="32">
        <f t="shared" si="11"/>
        <v>0</v>
      </c>
      <c r="AM24" s="28"/>
      <c r="AN24" s="28"/>
      <c r="AO24" s="28"/>
      <c r="AP24" s="28"/>
      <c r="AQ24" s="62">
        <f>SQRT(AQ21)</f>
        <v>2.0626439343710676</v>
      </c>
      <c r="AR24" s="32">
        <f t="shared" si="2"/>
        <v>0</v>
      </c>
      <c r="AS24" s="62">
        <f>SQRT(AS21)</f>
        <v>3.501819076153978</v>
      </c>
      <c r="AT24" s="32">
        <f t="shared" si="20"/>
        <v>0</v>
      </c>
      <c r="AU24" s="62">
        <f>SQRT(AU21)</f>
        <v>4.1872557273601911</v>
      </c>
      <c r="AV24" s="32">
        <f t="shared" si="13"/>
        <v>0</v>
      </c>
      <c r="AY24" s="28"/>
      <c r="AZ24" s="28"/>
      <c r="BA24" s="28"/>
      <c r="BB24" s="28"/>
      <c r="BC24" s="62">
        <f>SQRT(BC21)</f>
        <v>2.9104023957631489</v>
      </c>
      <c r="BD24" s="32">
        <f t="shared" si="3"/>
        <v>0</v>
      </c>
      <c r="BE24" s="62">
        <f>SQRT(BE21)</f>
        <v>8.5101731691211793</v>
      </c>
      <c r="BF24" s="32">
        <f t="shared" si="21"/>
        <v>0</v>
      </c>
      <c r="BG24" s="62">
        <f>SQRT(BG21)</f>
        <v>3.8647523240585508</v>
      </c>
      <c r="BH24" s="32">
        <f t="shared" si="15"/>
        <v>0</v>
      </c>
      <c r="BK24" s="28"/>
      <c r="BL24" s="28"/>
      <c r="BM24" s="28"/>
      <c r="BN24" s="28"/>
      <c r="BO24" s="62">
        <f>SQRT(BO21)</f>
        <v>2.2623974242522888</v>
      </c>
      <c r="BP24" s="32">
        <f t="shared" si="4"/>
        <v>0</v>
      </c>
      <c r="BQ24" s="62">
        <f>SQRT(BQ21)</f>
        <v>4.9214776343348872</v>
      </c>
      <c r="BR24" s="32">
        <f t="shared" si="22"/>
        <v>0</v>
      </c>
      <c r="BS24" s="62">
        <f>SQRT(BS21)</f>
        <v>4.3430501045378609</v>
      </c>
      <c r="BT24" s="32">
        <f t="shared" si="17"/>
        <v>0</v>
      </c>
    </row>
    <row r="25" spans="2:72" x14ac:dyDescent="0.25">
      <c r="B25" s="33"/>
      <c r="C25" s="28"/>
      <c r="D25" s="28"/>
      <c r="E25" s="28"/>
      <c r="F25" s="28"/>
      <c r="G25" s="63"/>
      <c r="H25" s="32">
        <f t="shared" si="0"/>
        <v>0</v>
      </c>
      <c r="I25" s="63"/>
      <c r="J25" s="32">
        <f>D25^2</f>
        <v>0</v>
      </c>
      <c r="K25" s="63"/>
      <c r="L25" s="32">
        <f t="shared" si="6"/>
        <v>0</v>
      </c>
      <c r="N25" s="33"/>
      <c r="O25" s="28"/>
      <c r="P25" s="28"/>
      <c r="Q25" s="28"/>
      <c r="R25" s="28"/>
      <c r="S25" s="63"/>
      <c r="T25" s="32">
        <f t="shared" si="1"/>
        <v>0</v>
      </c>
      <c r="U25" s="63"/>
      <c r="V25" s="32">
        <f>P25^2</f>
        <v>0</v>
      </c>
      <c r="W25" s="63"/>
      <c r="X25" s="32">
        <f t="shared" si="8"/>
        <v>0</v>
      </c>
      <c r="AA25" s="28"/>
      <c r="AB25" s="28"/>
      <c r="AC25" s="28"/>
      <c r="AD25" s="28"/>
      <c r="AE25" s="63"/>
      <c r="AF25" s="32">
        <f t="shared" si="9"/>
        <v>0</v>
      </c>
      <c r="AG25" s="63"/>
      <c r="AH25" s="32">
        <f>AB25^2</f>
        <v>0</v>
      </c>
      <c r="AI25" s="63"/>
      <c r="AJ25" s="32">
        <f t="shared" si="11"/>
        <v>0</v>
      </c>
      <c r="AM25" s="28"/>
      <c r="AN25" s="28"/>
      <c r="AO25" s="28"/>
      <c r="AP25" s="28"/>
      <c r="AQ25" s="63"/>
      <c r="AR25" s="32">
        <f t="shared" si="2"/>
        <v>0</v>
      </c>
      <c r="AS25" s="63"/>
      <c r="AT25" s="32">
        <f>AN25^2</f>
        <v>0</v>
      </c>
      <c r="AU25" s="63"/>
      <c r="AV25" s="32">
        <f t="shared" si="13"/>
        <v>0</v>
      </c>
      <c r="AY25" s="28"/>
      <c r="AZ25" s="28"/>
      <c r="BA25" s="28"/>
      <c r="BB25" s="28"/>
      <c r="BC25" s="63"/>
      <c r="BD25" s="32">
        <f t="shared" si="3"/>
        <v>0</v>
      </c>
      <c r="BE25" s="63"/>
      <c r="BF25" s="32">
        <f>AZ25^2</f>
        <v>0</v>
      </c>
      <c r="BG25" s="63"/>
      <c r="BH25" s="32">
        <f t="shared" si="15"/>
        <v>0</v>
      </c>
      <c r="BK25" s="28"/>
      <c r="BL25" s="28"/>
      <c r="BM25" s="28"/>
      <c r="BN25" s="28"/>
      <c r="BO25" s="63"/>
      <c r="BP25" s="32">
        <f t="shared" si="4"/>
        <v>0</v>
      </c>
      <c r="BQ25" s="63"/>
      <c r="BR25" s="32">
        <f>BL25^2</f>
        <v>0</v>
      </c>
      <c r="BS25" s="63"/>
      <c r="BT25" s="32">
        <f t="shared" si="17"/>
        <v>0</v>
      </c>
    </row>
    <row r="26" spans="2:72" x14ac:dyDescent="0.25">
      <c r="B26" s="33"/>
      <c r="C26" s="28"/>
      <c r="D26" s="28"/>
      <c r="E26" s="28"/>
      <c r="F26" s="28"/>
      <c r="G26" s="64"/>
      <c r="H26" s="32">
        <f t="shared" si="0"/>
        <v>0</v>
      </c>
      <c r="I26" s="64"/>
      <c r="J26" s="32">
        <f t="shared" si="5"/>
        <v>0</v>
      </c>
      <c r="K26" s="64"/>
      <c r="L26" s="32">
        <f t="shared" si="6"/>
        <v>0</v>
      </c>
      <c r="N26" s="33"/>
      <c r="O26" s="28"/>
      <c r="P26" s="28"/>
      <c r="Q26" s="28"/>
      <c r="R26" s="28"/>
      <c r="S26" s="64"/>
      <c r="T26" s="32">
        <f t="shared" si="1"/>
        <v>0</v>
      </c>
      <c r="U26" s="64"/>
      <c r="V26" s="32">
        <f t="shared" ref="V26:V32" si="23">P26^2</f>
        <v>0</v>
      </c>
      <c r="W26" s="64"/>
      <c r="X26" s="32">
        <f t="shared" si="8"/>
        <v>0</v>
      </c>
      <c r="AA26" s="28"/>
      <c r="AB26" s="28"/>
      <c r="AC26" s="28"/>
      <c r="AD26" s="28"/>
      <c r="AE26" s="64"/>
      <c r="AF26" s="32">
        <f t="shared" si="9"/>
        <v>0</v>
      </c>
      <c r="AG26" s="64"/>
      <c r="AH26" s="32">
        <f t="shared" ref="AH26:AH32" si="24">AB26^2</f>
        <v>0</v>
      </c>
      <c r="AI26" s="64"/>
      <c r="AJ26" s="32">
        <f t="shared" si="11"/>
        <v>0</v>
      </c>
      <c r="AM26" s="28"/>
      <c r="AN26" s="28"/>
      <c r="AO26" s="28"/>
      <c r="AP26" s="28"/>
      <c r="AQ26" s="64"/>
      <c r="AR26" s="32">
        <f t="shared" si="2"/>
        <v>0</v>
      </c>
      <c r="AS26" s="64"/>
      <c r="AT26" s="32">
        <f t="shared" ref="AT26:AT32" si="25">AN26^2</f>
        <v>0</v>
      </c>
      <c r="AU26" s="64"/>
      <c r="AV26" s="32">
        <f t="shared" si="13"/>
        <v>0</v>
      </c>
      <c r="AY26" s="28"/>
      <c r="AZ26" s="28"/>
      <c r="BA26" s="28"/>
      <c r="BB26" s="28"/>
      <c r="BC26" s="64"/>
      <c r="BD26" s="32">
        <f t="shared" si="3"/>
        <v>0</v>
      </c>
      <c r="BE26" s="64"/>
      <c r="BF26" s="32">
        <f t="shared" ref="BF26:BF32" si="26">AZ26^2</f>
        <v>0</v>
      </c>
      <c r="BG26" s="64"/>
      <c r="BH26" s="32">
        <f t="shared" si="15"/>
        <v>0</v>
      </c>
      <c r="BK26" s="28"/>
      <c r="BL26" s="28"/>
      <c r="BM26" s="28"/>
      <c r="BN26" s="28"/>
      <c r="BO26" s="64"/>
      <c r="BP26" s="32">
        <f t="shared" si="4"/>
        <v>0</v>
      </c>
      <c r="BQ26" s="64"/>
      <c r="BR26" s="32">
        <f t="shared" ref="BR26:BR32" si="27">BL26^2</f>
        <v>0</v>
      </c>
      <c r="BS26" s="64"/>
      <c r="BT26" s="32">
        <f t="shared" si="17"/>
        <v>0</v>
      </c>
    </row>
    <row r="27" spans="2:72" x14ac:dyDescent="0.25">
      <c r="B27" s="33"/>
      <c r="C27" s="28"/>
      <c r="D27" s="28"/>
      <c r="E27" s="28"/>
      <c r="F27" s="28"/>
      <c r="G27" s="62">
        <f>(1/20)*G24</f>
        <v>9.4348946386286325E-2</v>
      </c>
      <c r="H27" s="32">
        <f t="shared" si="0"/>
        <v>0</v>
      </c>
      <c r="I27" s="62">
        <f>(1/20)*I24</f>
        <v>0.11096846398859693</v>
      </c>
      <c r="J27" s="32">
        <f t="shared" si="5"/>
        <v>0</v>
      </c>
      <c r="K27" s="62">
        <f>(1/20)*K24</f>
        <v>0.16351259407470523</v>
      </c>
      <c r="L27" s="32">
        <f t="shared" si="6"/>
        <v>0</v>
      </c>
      <c r="N27" s="33"/>
      <c r="O27" s="28"/>
      <c r="P27" s="28"/>
      <c r="Q27" s="28"/>
      <c r="R27" s="28"/>
      <c r="S27" s="62">
        <f>(1/20)*S24</f>
        <v>0.10330944828648062</v>
      </c>
      <c r="T27" s="32">
        <f t="shared" si="1"/>
        <v>0</v>
      </c>
      <c r="U27" s="62">
        <f>(1/20)*U24</f>
        <v>0.25164626384118843</v>
      </c>
      <c r="V27" s="32">
        <f t="shared" si="23"/>
        <v>0</v>
      </c>
      <c r="W27" s="62" t="e">
        <f>(1/20)*W24</f>
        <v>#VALUE!</v>
      </c>
      <c r="X27" s="32">
        <f t="shared" si="8"/>
        <v>0</v>
      </c>
      <c r="Z27" s="33"/>
      <c r="AA27" s="28"/>
      <c r="AB27" s="28"/>
      <c r="AC27" s="28"/>
      <c r="AD27" s="28"/>
      <c r="AE27" s="62">
        <f>(1/20)*AE24</f>
        <v>0.13238078052580024</v>
      </c>
      <c r="AF27" s="32">
        <f t="shared" si="9"/>
        <v>0</v>
      </c>
      <c r="AG27" s="62">
        <f>(1/20)*AG24</f>
        <v>0.23347317551322613</v>
      </c>
      <c r="AH27" s="32">
        <f t="shared" si="24"/>
        <v>0</v>
      </c>
      <c r="AI27" s="62">
        <f>(1/20)*AI24</f>
        <v>0.24330647232178843</v>
      </c>
      <c r="AJ27" s="32">
        <f t="shared" si="11"/>
        <v>0</v>
      </c>
      <c r="AL27" s="33"/>
      <c r="AM27" s="28"/>
      <c r="AN27" s="28"/>
      <c r="AO27" s="28"/>
      <c r="AP27" s="28"/>
      <c r="AQ27" s="62">
        <f>(1/20)*AQ24</f>
        <v>0.10313219671855339</v>
      </c>
      <c r="AR27" s="32">
        <f t="shared" si="2"/>
        <v>0</v>
      </c>
      <c r="AS27" s="62">
        <f>(1/20)*AS24</f>
        <v>0.1750909538076989</v>
      </c>
      <c r="AT27" s="32">
        <f t="shared" si="25"/>
        <v>0</v>
      </c>
      <c r="AU27" s="62">
        <f>(1/20)*AU24</f>
        <v>0.20936278636800956</v>
      </c>
      <c r="AV27" s="32">
        <f t="shared" si="13"/>
        <v>0</v>
      </c>
      <c r="AY27" s="28"/>
      <c r="AZ27" s="28"/>
      <c r="BA27" s="28"/>
      <c r="BB27" s="28"/>
      <c r="BC27" s="62">
        <f>(1/20)*BC24</f>
        <v>0.14552011978815746</v>
      </c>
      <c r="BD27" s="32">
        <f t="shared" si="3"/>
        <v>0</v>
      </c>
      <c r="BE27" s="62">
        <f>(1/20)*BE24</f>
        <v>0.42550865845605901</v>
      </c>
      <c r="BF27" s="32">
        <f t="shared" si="26"/>
        <v>0</v>
      </c>
      <c r="BG27" s="62">
        <f>(1/20)*BG24</f>
        <v>0.19323761620292756</v>
      </c>
      <c r="BH27" s="32">
        <f t="shared" si="15"/>
        <v>0</v>
      </c>
      <c r="BK27" s="28"/>
      <c r="BL27" s="28"/>
      <c r="BM27" s="28"/>
      <c r="BN27" s="28"/>
      <c r="BO27" s="62">
        <f>(1/20)*BO24</f>
        <v>0.11311987121261445</v>
      </c>
      <c r="BP27" s="32">
        <f t="shared" si="4"/>
        <v>0</v>
      </c>
      <c r="BQ27" s="62">
        <f>(1/20)*BQ24</f>
        <v>0.24607388171674438</v>
      </c>
      <c r="BR27" s="32">
        <f t="shared" si="27"/>
        <v>0</v>
      </c>
      <c r="BS27" s="62">
        <f>(1/20)*BS24</f>
        <v>0.21715250522689306</v>
      </c>
      <c r="BT27" s="32">
        <f t="shared" si="17"/>
        <v>0</v>
      </c>
    </row>
    <row r="28" spans="2:72" x14ac:dyDescent="0.25">
      <c r="B28" s="33"/>
      <c r="C28" s="28"/>
      <c r="D28" s="28"/>
      <c r="E28" s="28"/>
      <c r="F28" s="28"/>
      <c r="G28" s="63"/>
      <c r="H28" s="32">
        <f t="shared" si="0"/>
        <v>0</v>
      </c>
      <c r="I28" s="63"/>
      <c r="J28" s="32">
        <f t="shared" si="5"/>
        <v>0</v>
      </c>
      <c r="K28" s="63"/>
      <c r="L28" s="32">
        <f t="shared" si="6"/>
        <v>0</v>
      </c>
      <c r="N28" s="33"/>
      <c r="O28" s="28"/>
      <c r="P28" s="28"/>
      <c r="Q28" s="28"/>
      <c r="R28" s="28"/>
      <c r="S28" s="63"/>
      <c r="T28" s="32">
        <f t="shared" si="1"/>
        <v>0</v>
      </c>
      <c r="U28" s="63"/>
      <c r="V28" s="32">
        <f t="shared" si="23"/>
        <v>0</v>
      </c>
      <c r="W28" s="63"/>
      <c r="X28" s="32">
        <f t="shared" si="8"/>
        <v>0</v>
      </c>
      <c r="Z28" s="33"/>
      <c r="AA28" s="28"/>
      <c r="AB28" s="28"/>
      <c r="AC28" s="28"/>
      <c r="AD28" s="28"/>
      <c r="AE28" s="63"/>
      <c r="AF28" s="32">
        <f t="shared" si="9"/>
        <v>0</v>
      </c>
      <c r="AG28" s="63"/>
      <c r="AH28" s="32">
        <f t="shared" si="24"/>
        <v>0</v>
      </c>
      <c r="AI28" s="63"/>
      <c r="AJ28" s="32">
        <f t="shared" si="11"/>
        <v>0</v>
      </c>
      <c r="AM28" s="28"/>
      <c r="AN28" s="28"/>
      <c r="AO28" s="28"/>
      <c r="AP28" s="28"/>
      <c r="AQ28" s="63"/>
      <c r="AR28" s="32">
        <f t="shared" si="2"/>
        <v>0</v>
      </c>
      <c r="AS28" s="63"/>
      <c r="AT28" s="32">
        <f t="shared" si="25"/>
        <v>0</v>
      </c>
      <c r="AU28" s="63"/>
      <c r="AV28" s="32">
        <f t="shared" si="13"/>
        <v>0</v>
      </c>
      <c r="AY28" s="28"/>
      <c r="AZ28" s="28"/>
      <c r="BA28" s="28"/>
      <c r="BB28" s="28"/>
      <c r="BC28" s="63"/>
      <c r="BD28" s="32">
        <f t="shared" si="3"/>
        <v>0</v>
      </c>
      <c r="BE28" s="63"/>
      <c r="BF28" s="32">
        <f t="shared" si="26"/>
        <v>0</v>
      </c>
      <c r="BG28" s="63"/>
      <c r="BH28" s="32">
        <f t="shared" si="15"/>
        <v>0</v>
      </c>
      <c r="BK28" s="28"/>
      <c r="BL28" s="28"/>
      <c r="BM28" s="28"/>
      <c r="BN28" s="28"/>
      <c r="BO28" s="63"/>
      <c r="BP28" s="32">
        <f t="shared" si="4"/>
        <v>0</v>
      </c>
      <c r="BQ28" s="63"/>
      <c r="BR28" s="32">
        <f t="shared" si="27"/>
        <v>0</v>
      </c>
      <c r="BS28" s="63"/>
      <c r="BT28" s="32">
        <f t="shared" si="17"/>
        <v>0</v>
      </c>
    </row>
    <row r="29" spans="2:72" x14ac:dyDescent="0.25">
      <c r="B29" s="33"/>
      <c r="C29" s="28"/>
      <c r="D29" s="28"/>
      <c r="E29" s="28"/>
      <c r="F29" s="28"/>
      <c r="G29" s="64"/>
      <c r="H29" s="32">
        <f t="shared" si="0"/>
        <v>0</v>
      </c>
      <c r="I29" s="64"/>
      <c r="J29" s="32">
        <f t="shared" si="5"/>
        <v>0</v>
      </c>
      <c r="K29" s="64"/>
      <c r="L29" s="32">
        <f t="shared" si="6"/>
        <v>0</v>
      </c>
      <c r="O29" s="28"/>
      <c r="P29" s="28"/>
      <c r="Q29" s="28"/>
      <c r="R29" s="28"/>
      <c r="S29" s="64"/>
      <c r="T29" s="32">
        <f t="shared" si="1"/>
        <v>0</v>
      </c>
      <c r="U29" s="64"/>
      <c r="V29" s="32">
        <f t="shared" si="23"/>
        <v>0</v>
      </c>
      <c r="W29" s="64"/>
      <c r="X29" s="32">
        <f t="shared" si="8"/>
        <v>0</v>
      </c>
      <c r="AA29" s="28"/>
      <c r="AB29" s="28"/>
      <c r="AC29" s="28"/>
      <c r="AD29" s="28"/>
      <c r="AE29" s="64"/>
      <c r="AF29" s="32">
        <f t="shared" si="9"/>
        <v>0</v>
      </c>
      <c r="AG29" s="64"/>
      <c r="AH29" s="32">
        <f t="shared" si="24"/>
        <v>0</v>
      </c>
      <c r="AI29" s="64"/>
      <c r="AJ29" s="32">
        <f t="shared" si="11"/>
        <v>0</v>
      </c>
      <c r="AM29" s="28"/>
      <c r="AN29" s="28"/>
      <c r="AO29" s="28"/>
      <c r="AP29" s="28"/>
      <c r="AQ29" s="64"/>
      <c r="AR29" s="32">
        <f t="shared" si="2"/>
        <v>0</v>
      </c>
      <c r="AS29" s="64"/>
      <c r="AT29" s="32">
        <f t="shared" si="25"/>
        <v>0</v>
      </c>
      <c r="AU29" s="64"/>
      <c r="AV29" s="32">
        <f t="shared" si="13"/>
        <v>0</v>
      </c>
      <c r="AY29" s="28"/>
      <c r="AZ29" s="28"/>
      <c r="BA29" s="28"/>
      <c r="BB29" s="28"/>
      <c r="BC29" s="64"/>
      <c r="BD29" s="32">
        <f t="shared" si="3"/>
        <v>0</v>
      </c>
      <c r="BE29" s="64"/>
      <c r="BF29" s="32">
        <f t="shared" si="26"/>
        <v>0</v>
      </c>
      <c r="BG29" s="64"/>
      <c r="BH29" s="32">
        <f t="shared" si="15"/>
        <v>0</v>
      </c>
      <c r="BK29" s="28"/>
      <c r="BL29" s="28"/>
      <c r="BM29" s="28"/>
      <c r="BN29" s="28"/>
      <c r="BO29" s="64"/>
      <c r="BP29" s="32">
        <f t="shared" si="4"/>
        <v>0</v>
      </c>
      <c r="BQ29" s="64"/>
      <c r="BR29" s="32">
        <f t="shared" si="27"/>
        <v>0</v>
      </c>
      <c r="BS29" s="64"/>
      <c r="BT29" s="32">
        <f t="shared" si="17"/>
        <v>0</v>
      </c>
    </row>
    <row r="30" spans="2:72" x14ac:dyDescent="0.25">
      <c r="B30" s="33"/>
      <c r="C30" s="28"/>
      <c r="D30" s="28"/>
      <c r="E30" s="28"/>
      <c r="F30" s="28"/>
      <c r="G30" s="65">
        <f>G27/G6</f>
        <v>4.7599296918137543E-3</v>
      </c>
      <c r="H30" s="32">
        <f t="shared" si="0"/>
        <v>0</v>
      </c>
      <c r="I30" s="65">
        <f>I27/I6</f>
        <v>2.8660691148457286E-3</v>
      </c>
      <c r="J30" s="32">
        <f t="shared" si="5"/>
        <v>0</v>
      </c>
      <c r="K30" s="65">
        <f>K27/K6</f>
        <v>-5.6416725002486007E-3</v>
      </c>
      <c r="L30" s="32">
        <f t="shared" si="6"/>
        <v>0</v>
      </c>
      <c r="N30" s="33"/>
      <c r="O30" s="28"/>
      <c r="P30" s="28"/>
      <c r="Q30" s="28"/>
      <c r="R30" s="28"/>
      <c r="S30" s="65">
        <f>S27/S6</f>
        <v>4.3838346892336663E-3</v>
      </c>
      <c r="T30" s="32">
        <f t="shared" si="1"/>
        <v>0</v>
      </c>
      <c r="U30" s="65">
        <f>U27/U6</f>
        <v>6.2361228122119403E-3</v>
      </c>
      <c r="V30" s="32">
        <f t="shared" si="23"/>
        <v>0</v>
      </c>
      <c r="W30" s="65" t="e">
        <f>W27/W6</f>
        <v>#VALUE!</v>
      </c>
      <c r="X30" s="32">
        <f t="shared" si="8"/>
        <v>0</v>
      </c>
      <c r="AA30" s="28"/>
      <c r="AB30" s="28"/>
      <c r="AC30" s="28"/>
      <c r="AD30" s="28"/>
      <c r="AE30" s="65">
        <f>AE27/AE6*-1</f>
        <v>-5.4969700207951923E-3</v>
      </c>
      <c r="AF30" s="32">
        <f t="shared" si="9"/>
        <v>0</v>
      </c>
      <c r="AG30" s="65">
        <f>AG27/AG6</f>
        <v>5.5922388415005249E-3</v>
      </c>
      <c r="AH30" s="32">
        <f t="shared" si="24"/>
        <v>0</v>
      </c>
      <c r="AI30" s="65">
        <f>AI27/AI6*-1</f>
        <v>6.8597903018675268E-3</v>
      </c>
      <c r="AJ30" s="32">
        <f t="shared" si="11"/>
        <v>0</v>
      </c>
      <c r="AL30" s="33"/>
      <c r="AM30" s="28"/>
      <c r="AN30" s="28"/>
      <c r="AO30" s="28"/>
      <c r="AP30" s="28"/>
      <c r="AQ30" s="65">
        <f>AQ27/AQ6*-1</f>
        <v>-4.078386424856288E-3</v>
      </c>
      <c r="AR30" s="32">
        <f t="shared" si="2"/>
        <v>0</v>
      </c>
      <c r="AS30" s="65">
        <f>AS27/AS6</f>
        <v>4.1887787992272467E-3</v>
      </c>
      <c r="AT30" s="32">
        <f t="shared" si="25"/>
        <v>0</v>
      </c>
      <c r="AU30" s="65">
        <f>AU27/AU6*-1</f>
        <v>5.1159550470514384E-3</v>
      </c>
      <c r="AV30" s="32">
        <f t="shared" si="13"/>
        <v>0</v>
      </c>
      <c r="AY30" s="28"/>
      <c r="AZ30" s="28"/>
      <c r="BA30" s="28"/>
      <c r="BB30" s="28"/>
      <c r="BC30" s="65">
        <f>BC27/BC6</f>
        <v>7.6581475522659436E-3</v>
      </c>
      <c r="BD30" s="32">
        <f t="shared" si="3"/>
        <v>0</v>
      </c>
      <c r="BE30" s="65">
        <f>BE27/BE6</f>
        <v>1.2853110765765782E-2</v>
      </c>
      <c r="BF30" s="32">
        <f t="shared" si="26"/>
        <v>0</v>
      </c>
      <c r="BG30" s="65">
        <f>BG27/BG6</f>
        <v>-2.5494770921950995E-2</v>
      </c>
      <c r="BH30" s="32">
        <f t="shared" si="15"/>
        <v>0</v>
      </c>
      <c r="BK30" s="28"/>
      <c r="BL30" s="28"/>
      <c r="BM30" s="28"/>
      <c r="BN30" s="28"/>
      <c r="BO30" s="65">
        <f>BO27/BO6</f>
        <v>6.615970944707829E-3</v>
      </c>
      <c r="BP30" s="32">
        <f t="shared" si="4"/>
        <v>0</v>
      </c>
      <c r="BQ30" s="65">
        <f>BQ27/BQ6</f>
        <v>7.6633463109183715E-3</v>
      </c>
      <c r="BR30" s="32">
        <f t="shared" si="27"/>
        <v>0</v>
      </c>
      <c r="BS30" s="65">
        <f>BS27/BS6</f>
        <v>-2.3049836028754173E-2</v>
      </c>
      <c r="BT30" s="32">
        <f t="shared" si="17"/>
        <v>0</v>
      </c>
    </row>
    <row r="31" spans="2:72" x14ac:dyDescent="0.25">
      <c r="B31" s="33"/>
      <c r="C31" s="28"/>
      <c r="D31" s="28"/>
      <c r="E31" s="28"/>
      <c r="F31" s="28"/>
      <c r="G31" s="66"/>
      <c r="H31" s="32">
        <f t="shared" si="0"/>
        <v>0</v>
      </c>
      <c r="I31" s="66"/>
      <c r="J31" s="32">
        <f t="shared" si="5"/>
        <v>0</v>
      </c>
      <c r="K31" s="66"/>
      <c r="L31" s="32">
        <f t="shared" si="6"/>
        <v>0</v>
      </c>
      <c r="N31" s="33"/>
      <c r="O31" s="28"/>
      <c r="P31" s="28"/>
      <c r="Q31" s="28"/>
      <c r="R31" s="28"/>
      <c r="S31" s="66"/>
      <c r="T31" s="32">
        <f t="shared" si="1"/>
        <v>0</v>
      </c>
      <c r="U31" s="66"/>
      <c r="V31" s="32">
        <f t="shared" si="23"/>
        <v>0</v>
      </c>
      <c r="W31" s="66"/>
      <c r="X31" s="32">
        <f t="shared" si="8"/>
        <v>0</v>
      </c>
      <c r="AA31" s="28"/>
      <c r="AB31" s="28"/>
      <c r="AC31" s="28"/>
      <c r="AD31" s="28"/>
      <c r="AE31" s="66"/>
      <c r="AF31" s="32">
        <f t="shared" si="9"/>
        <v>0</v>
      </c>
      <c r="AG31" s="66"/>
      <c r="AH31" s="32">
        <f t="shared" si="24"/>
        <v>0</v>
      </c>
      <c r="AI31" s="66"/>
      <c r="AJ31" s="32">
        <f t="shared" si="11"/>
        <v>0</v>
      </c>
      <c r="AM31" s="28"/>
      <c r="AN31" s="28"/>
      <c r="AO31" s="28"/>
      <c r="AP31" s="28"/>
      <c r="AQ31" s="66"/>
      <c r="AR31" s="32">
        <f t="shared" si="2"/>
        <v>0</v>
      </c>
      <c r="AS31" s="66"/>
      <c r="AT31" s="32">
        <f t="shared" si="25"/>
        <v>0</v>
      </c>
      <c r="AU31" s="66"/>
      <c r="AV31" s="32">
        <f t="shared" si="13"/>
        <v>0</v>
      </c>
      <c r="AX31" s="33"/>
      <c r="AY31" s="28"/>
      <c r="AZ31" s="28"/>
      <c r="BA31" s="28"/>
      <c r="BB31" s="28"/>
      <c r="BC31" s="66"/>
      <c r="BD31" s="32">
        <f t="shared" si="3"/>
        <v>0</v>
      </c>
      <c r="BE31" s="66"/>
      <c r="BF31" s="32">
        <f t="shared" si="26"/>
        <v>0</v>
      </c>
      <c r="BG31" s="66"/>
      <c r="BH31" s="32">
        <f t="shared" si="15"/>
        <v>0</v>
      </c>
      <c r="BK31" s="28"/>
      <c r="BL31" s="28"/>
      <c r="BM31" s="28"/>
      <c r="BN31" s="28"/>
      <c r="BO31" s="66"/>
      <c r="BP31" s="32">
        <f t="shared" si="4"/>
        <v>0</v>
      </c>
      <c r="BQ31" s="66"/>
      <c r="BR31" s="32">
        <f t="shared" si="27"/>
        <v>0</v>
      </c>
      <c r="BS31" s="66"/>
      <c r="BT31" s="32">
        <f t="shared" si="17"/>
        <v>0</v>
      </c>
    </row>
    <row r="32" spans="2:72" x14ac:dyDescent="0.25">
      <c r="B32" s="33"/>
      <c r="C32" s="28"/>
      <c r="D32" s="28"/>
      <c r="E32" s="28"/>
      <c r="F32" s="28"/>
      <c r="G32" s="67"/>
      <c r="H32" s="32">
        <f t="shared" si="0"/>
        <v>0</v>
      </c>
      <c r="I32" s="67"/>
      <c r="J32" s="32">
        <f t="shared" si="5"/>
        <v>0</v>
      </c>
      <c r="K32" s="67"/>
      <c r="L32" s="32">
        <f t="shared" si="6"/>
        <v>0</v>
      </c>
      <c r="N32" s="33"/>
      <c r="O32" s="28"/>
      <c r="P32" s="28"/>
      <c r="Q32" s="28"/>
      <c r="R32" s="28"/>
      <c r="S32" s="67"/>
      <c r="T32" s="32">
        <f t="shared" si="1"/>
        <v>0</v>
      </c>
      <c r="U32" s="67"/>
      <c r="V32" s="32">
        <f t="shared" si="23"/>
        <v>0</v>
      </c>
      <c r="W32" s="67"/>
      <c r="X32" s="32">
        <f t="shared" si="8"/>
        <v>0</v>
      </c>
      <c r="Z32" s="33"/>
      <c r="AA32" s="28"/>
      <c r="AB32" s="28"/>
      <c r="AC32" s="28"/>
      <c r="AD32" s="28"/>
      <c r="AE32" s="67"/>
      <c r="AF32" s="32">
        <f t="shared" si="9"/>
        <v>0</v>
      </c>
      <c r="AG32" s="67"/>
      <c r="AH32" s="32">
        <f t="shared" si="24"/>
        <v>0</v>
      </c>
      <c r="AI32" s="67"/>
      <c r="AJ32" s="32">
        <f t="shared" si="11"/>
        <v>0</v>
      </c>
      <c r="AL32" s="33"/>
      <c r="AM32" s="28"/>
      <c r="AN32" s="28"/>
      <c r="AO32" s="28"/>
      <c r="AP32" s="28"/>
      <c r="AQ32" s="67"/>
      <c r="AR32" s="32">
        <f t="shared" si="2"/>
        <v>0</v>
      </c>
      <c r="AS32" s="67"/>
      <c r="AT32" s="32">
        <f t="shared" si="25"/>
        <v>0</v>
      </c>
      <c r="AU32" s="67"/>
      <c r="AV32" s="32">
        <f t="shared" si="13"/>
        <v>0</v>
      </c>
      <c r="AY32" s="28"/>
      <c r="AZ32" s="28"/>
      <c r="BA32" s="28"/>
      <c r="BB32" s="28"/>
      <c r="BC32" s="67"/>
      <c r="BD32" s="32">
        <f t="shared" si="3"/>
        <v>0</v>
      </c>
      <c r="BE32" s="67"/>
      <c r="BF32" s="32">
        <f t="shared" si="26"/>
        <v>0</v>
      </c>
      <c r="BG32" s="67"/>
      <c r="BH32" s="32">
        <f t="shared" si="15"/>
        <v>0</v>
      </c>
      <c r="BJ32" s="33"/>
      <c r="BK32" s="28"/>
      <c r="BL32" s="28"/>
      <c r="BM32" s="28"/>
      <c r="BN32" s="28"/>
      <c r="BO32" s="67"/>
      <c r="BP32" s="32">
        <f t="shared" si="4"/>
        <v>0</v>
      </c>
      <c r="BQ32" s="67"/>
      <c r="BR32" s="32">
        <f t="shared" si="27"/>
        <v>0</v>
      </c>
      <c r="BS32" s="67"/>
      <c r="BT32" s="32">
        <f t="shared" si="17"/>
        <v>0</v>
      </c>
    </row>
    <row r="33" spans="5:31" x14ac:dyDescent="0.25">
      <c r="AE33" s="28">
        <f>STDEV(AA3:AA32)</f>
        <v>0.59202484834053348</v>
      </c>
    </row>
    <row r="40" spans="5:31" x14ac:dyDescent="0.25">
      <c r="F40" s="37" t="s">
        <v>37</v>
      </c>
      <c r="G40" s="37" t="s">
        <v>38</v>
      </c>
      <c r="H40" s="37" t="s">
        <v>39</v>
      </c>
    </row>
    <row r="41" spans="5:31" x14ac:dyDescent="0.25">
      <c r="E41" s="27">
        <v>0</v>
      </c>
      <c r="F41" s="28">
        <f>G6</f>
        <v>19.8215</v>
      </c>
      <c r="G41" s="28">
        <f>I6</f>
        <v>38.718000000000004</v>
      </c>
      <c r="H41" s="28">
        <f>K6</f>
        <v>-28.983000000000004</v>
      </c>
    </row>
    <row r="42" spans="5:31" x14ac:dyDescent="0.25">
      <c r="E42" s="27">
        <v>10</v>
      </c>
      <c r="F42" s="28">
        <f>S6</f>
        <v>23.566000000000006</v>
      </c>
      <c r="G42" s="28">
        <f>U6</f>
        <v>40.353000000000002</v>
      </c>
      <c r="H42" s="28">
        <f>W6</f>
        <v>-34.740526315789481</v>
      </c>
    </row>
    <row r="43" spans="5:31" x14ac:dyDescent="0.25">
      <c r="E43" s="27">
        <v>20</v>
      </c>
      <c r="F43" s="28">
        <f>AE6</f>
        <v>24.082500000000003</v>
      </c>
      <c r="G43" s="28">
        <f>AG6</f>
        <v>41.749499999999998</v>
      </c>
      <c r="H43" s="28">
        <f>AI6</f>
        <v>-35.468500000000006</v>
      </c>
    </row>
    <row r="44" spans="5:31" x14ac:dyDescent="0.25">
      <c r="E44" s="27">
        <v>30</v>
      </c>
      <c r="F44" s="28">
        <f>AQ6</f>
        <v>25.287500000000001</v>
      </c>
      <c r="G44" s="28">
        <f>AS6</f>
        <v>41.8</v>
      </c>
      <c r="H44" s="28">
        <f>AU6</f>
        <v>-40.923500000000004</v>
      </c>
    </row>
    <row r="45" spans="5:31" x14ac:dyDescent="0.25">
      <c r="E45" s="27">
        <v>40</v>
      </c>
      <c r="F45" s="28">
        <f>BC6</f>
        <v>19.001999999999999</v>
      </c>
      <c r="G45" s="28">
        <f>BE6</f>
        <v>33.105499999999992</v>
      </c>
      <c r="H45" s="28">
        <f>BG6</f>
        <v>-7.5795000000000003</v>
      </c>
    </row>
    <row r="46" spans="5:31" x14ac:dyDescent="0.25">
      <c r="E46" s="27">
        <v>50</v>
      </c>
      <c r="F46" s="28">
        <f>BO6</f>
        <v>17.097999999999999</v>
      </c>
      <c r="G46" s="28">
        <f>BQ6</f>
        <v>32.110500000000002</v>
      </c>
      <c r="H46" s="28">
        <f>BS6</f>
        <v>-9.4209999999999994</v>
      </c>
    </row>
  </sheetData>
  <mergeCells count="180">
    <mergeCell ref="BO30:BO32"/>
    <mergeCell ref="BQ30:BQ32"/>
    <mergeCell ref="BS30:BS32"/>
    <mergeCell ref="AE30:AE32"/>
    <mergeCell ref="AG30:AG32"/>
    <mergeCell ref="AI30:AI32"/>
    <mergeCell ref="AQ30:AQ32"/>
    <mergeCell ref="AS30:AS32"/>
    <mergeCell ref="AU30:AU32"/>
    <mergeCell ref="G30:G32"/>
    <mergeCell ref="I30:I32"/>
    <mergeCell ref="K30:K32"/>
    <mergeCell ref="S30:S32"/>
    <mergeCell ref="U30:U32"/>
    <mergeCell ref="W30:W32"/>
    <mergeCell ref="BC27:BC29"/>
    <mergeCell ref="BE27:BE29"/>
    <mergeCell ref="BG27:BG29"/>
    <mergeCell ref="G27:G29"/>
    <mergeCell ref="I27:I29"/>
    <mergeCell ref="K27:K29"/>
    <mergeCell ref="S27:S29"/>
    <mergeCell ref="U27:U29"/>
    <mergeCell ref="W27:W29"/>
    <mergeCell ref="BC30:BC32"/>
    <mergeCell ref="BE30:BE32"/>
    <mergeCell ref="BG30:BG32"/>
    <mergeCell ref="BO27:BO29"/>
    <mergeCell ref="BQ27:BQ29"/>
    <mergeCell ref="BS27:BS29"/>
    <mergeCell ref="AE27:AE29"/>
    <mergeCell ref="AG27:AG29"/>
    <mergeCell ref="AI27:AI29"/>
    <mergeCell ref="AQ27:AQ29"/>
    <mergeCell ref="AS27:AS29"/>
    <mergeCell ref="AU27:AU29"/>
    <mergeCell ref="BO24:BO26"/>
    <mergeCell ref="BQ24:BQ26"/>
    <mergeCell ref="BS24:BS26"/>
    <mergeCell ref="AE24:AE26"/>
    <mergeCell ref="AG24:AG26"/>
    <mergeCell ref="AI24:AI26"/>
    <mergeCell ref="AQ24:AQ26"/>
    <mergeCell ref="AS24:AS26"/>
    <mergeCell ref="AU24:AU26"/>
    <mergeCell ref="G24:G26"/>
    <mergeCell ref="I24:I26"/>
    <mergeCell ref="K24:K26"/>
    <mergeCell ref="S24:S26"/>
    <mergeCell ref="U24:U26"/>
    <mergeCell ref="W24:W26"/>
    <mergeCell ref="BC21:BC23"/>
    <mergeCell ref="BE21:BE23"/>
    <mergeCell ref="BG21:BG23"/>
    <mergeCell ref="G21:G23"/>
    <mergeCell ref="I21:I23"/>
    <mergeCell ref="K21:K23"/>
    <mergeCell ref="S21:S23"/>
    <mergeCell ref="U21:U23"/>
    <mergeCell ref="W21:W23"/>
    <mergeCell ref="BC24:BC26"/>
    <mergeCell ref="BE24:BE26"/>
    <mergeCell ref="BG24:BG26"/>
    <mergeCell ref="BO21:BO23"/>
    <mergeCell ref="BQ21:BQ23"/>
    <mergeCell ref="BS21:BS23"/>
    <mergeCell ref="AE21:AE23"/>
    <mergeCell ref="AG21:AG23"/>
    <mergeCell ref="AI21:AI23"/>
    <mergeCell ref="AQ21:AQ23"/>
    <mergeCell ref="AS21:AS23"/>
    <mergeCell ref="AU21:AU23"/>
    <mergeCell ref="BO18:BO20"/>
    <mergeCell ref="BQ18:BQ20"/>
    <mergeCell ref="BS18:BS20"/>
    <mergeCell ref="AE18:AE20"/>
    <mergeCell ref="AG18:AG20"/>
    <mergeCell ref="AI18:AI20"/>
    <mergeCell ref="AQ18:AQ20"/>
    <mergeCell ref="AS18:AS20"/>
    <mergeCell ref="AU18:AU20"/>
    <mergeCell ref="G18:G20"/>
    <mergeCell ref="I18:I20"/>
    <mergeCell ref="K18:K20"/>
    <mergeCell ref="S18:S20"/>
    <mergeCell ref="U18:U20"/>
    <mergeCell ref="W18:W20"/>
    <mergeCell ref="BC15:BC17"/>
    <mergeCell ref="BE15:BE17"/>
    <mergeCell ref="BG15:BG17"/>
    <mergeCell ref="G15:G17"/>
    <mergeCell ref="I15:I17"/>
    <mergeCell ref="K15:K17"/>
    <mergeCell ref="S15:S17"/>
    <mergeCell ref="U15:U17"/>
    <mergeCell ref="W15:W17"/>
    <mergeCell ref="BC18:BC20"/>
    <mergeCell ref="BE18:BE20"/>
    <mergeCell ref="BG18:BG20"/>
    <mergeCell ref="BO15:BO17"/>
    <mergeCell ref="BQ15:BQ17"/>
    <mergeCell ref="BS15:BS17"/>
    <mergeCell ref="AE15:AE17"/>
    <mergeCell ref="AG15:AG17"/>
    <mergeCell ref="AI15:AI17"/>
    <mergeCell ref="AQ15:AQ17"/>
    <mergeCell ref="AS15:AS17"/>
    <mergeCell ref="AU15:AU17"/>
    <mergeCell ref="BO12:BO14"/>
    <mergeCell ref="BQ12:BQ14"/>
    <mergeCell ref="BS12:BS14"/>
    <mergeCell ref="AE12:AE14"/>
    <mergeCell ref="AG12:AG14"/>
    <mergeCell ref="AI12:AI14"/>
    <mergeCell ref="AQ12:AQ14"/>
    <mergeCell ref="AS12:AS14"/>
    <mergeCell ref="AU12:AU14"/>
    <mergeCell ref="G12:G14"/>
    <mergeCell ref="I12:I14"/>
    <mergeCell ref="K12:K14"/>
    <mergeCell ref="S12:S14"/>
    <mergeCell ref="U12:U14"/>
    <mergeCell ref="W12:W14"/>
    <mergeCell ref="BC9:BC11"/>
    <mergeCell ref="BE9:BE11"/>
    <mergeCell ref="BG9:BG11"/>
    <mergeCell ref="G9:G11"/>
    <mergeCell ref="I9:I11"/>
    <mergeCell ref="K9:K11"/>
    <mergeCell ref="S9:S11"/>
    <mergeCell ref="U9:U11"/>
    <mergeCell ref="W9:W11"/>
    <mergeCell ref="BC12:BC14"/>
    <mergeCell ref="BE12:BE14"/>
    <mergeCell ref="BG12:BG14"/>
    <mergeCell ref="BO9:BO11"/>
    <mergeCell ref="BQ9:BQ11"/>
    <mergeCell ref="BS9:BS11"/>
    <mergeCell ref="AE9:AE11"/>
    <mergeCell ref="AG9:AG11"/>
    <mergeCell ref="AI9:AI11"/>
    <mergeCell ref="AQ9:AQ11"/>
    <mergeCell ref="AS9:AS11"/>
    <mergeCell ref="AU9:AU11"/>
    <mergeCell ref="BO6:BO8"/>
    <mergeCell ref="BQ6:BQ8"/>
    <mergeCell ref="BS6:BS8"/>
    <mergeCell ref="AE6:AE8"/>
    <mergeCell ref="AG6:AG8"/>
    <mergeCell ref="AI6:AI8"/>
    <mergeCell ref="AQ6:AQ8"/>
    <mergeCell ref="AS6:AS8"/>
    <mergeCell ref="AU6:AU8"/>
    <mergeCell ref="G6:G8"/>
    <mergeCell ref="I6:I8"/>
    <mergeCell ref="K6:K8"/>
    <mergeCell ref="S6:S8"/>
    <mergeCell ref="U6:U8"/>
    <mergeCell ref="W6:W8"/>
    <mergeCell ref="BC3:BC5"/>
    <mergeCell ref="BE3:BE5"/>
    <mergeCell ref="BG3:BG5"/>
    <mergeCell ref="G3:G5"/>
    <mergeCell ref="I3:I5"/>
    <mergeCell ref="K3:K5"/>
    <mergeCell ref="S3:S5"/>
    <mergeCell ref="U3:U5"/>
    <mergeCell ref="W3:W5"/>
    <mergeCell ref="BC6:BC8"/>
    <mergeCell ref="BE6:BE8"/>
    <mergeCell ref="BG6:BG8"/>
    <mergeCell ref="BO3:BO5"/>
    <mergeCell ref="BQ3:BQ5"/>
    <mergeCell ref="BS3:BS5"/>
    <mergeCell ref="AE3:AE5"/>
    <mergeCell ref="AG3:AG5"/>
    <mergeCell ref="AI3:AI5"/>
    <mergeCell ref="AQ3:AQ5"/>
    <mergeCell ref="AS3:AS5"/>
    <mergeCell ref="AU3:AU5"/>
  </mergeCells>
  <conditionalFormatting sqref="C3:C32">
    <cfRule type="cellIs" dxfId="73" priority="103" operator="between">
      <formula>$G$6-1</formula>
      <formula>$G$6+1</formula>
    </cfRule>
  </conditionalFormatting>
  <conditionalFormatting sqref="D3:D32">
    <cfRule type="cellIs" dxfId="72" priority="102" operator="between">
      <formula>$I$6-0.5</formula>
      <formula>$I$6+0.5</formula>
    </cfRule>
  </conditionalFormatting>
  <conditionalFormatting sqref="E3:E32">
    <cfRule type="cellIs" dxfId="71" priority="101" operator="between">
      <formula>$K$6-1</formula>
      <formula>$K$6+1</formula>
    </cfRule>
  </conditionalFormatting>
  <conditionalFormatting sqref="G6">
    <cfRule type="colorScale" priority="112">
      <colorScale>
        <cfvo type="min"/>
        <cfvo type="max"/>
        <color rgb="FF63BE7B"/>
        <color rgb="FFFFEF9C"/>
      </colorScale>
    </cfRule>
    <cfRule type="cellIs" priority="113" operator="equal">
      <formula>#REF!</formula>
    </cfRule>
    <cfRule type="colorScale" priority="111">
      <colorScale>
        <cfvo type="min"/>
        <cfvo type="max"/>
        <color rgb="FFFFEF9C"/>
        <color rgb="FF63BE7B"/>
      </colorScale>
    </cfRule>
  </conditionalFormatting>
  <conditionalFormatting sqref="G27:G29">
    <cfRule type="cellIs" dxfId="70" priority="109" operator="greaterThan">
      <formula>1</formula>
    </cfRule>
  </conditionalFormatting>
  <conditionalFormatting sqref="G30:G32">
    <cfRule type="cellIs" dxfId="69" priority="110" operator="greaterThan">
      <formula>0.01</formula>
    </cfRule>
    <cfRule type="cellIs" dxfId="68" priority="108" operator="between">
      <formula>-0.01</formula>
      <formula>0.01</formula>
    </cfRule>
  </conditionalFormatting>
  <conditionalFormatting sqref="I6">
    <cfRule type="colorScale" priority="115">
      <colorScale>
        <cfvo type="min"/>
        <cfvo type="max"/>
        <color rgb="FF63BE7B"/>
        <color rgb="FFFFEF9C"/>
      </colorScale>
    </cfRule>
    <cfRule type="cellIs" priority="116" operator="equal">
      <formula>#REF!</formula>
    </cfRule>
    <cfRule type="colorScale" priority="114">
      <colorScale>
        <cfvo type="min"/>
        <cfvo type="max"/>
        <color rgb="FFFFEF9C"/>
        <color rgb="FF63BE7B"/>
      </colorScale>
    </cfRule>
  </conditionalFormatting>
  <conditionalFormatting sqref="I27:I29">
    <cfRule type="cellIs" dxfId="67" priority="107" operator="greaterThan">
      <formula>1</formula>
    </cfRule>
  </conditionalFormatting>
  <conditionalFormatting sqref="I30:I32">
    <cfRule type="cellIs" dxfId="66" priority="38" operator="greaterThan">
      <formula>0.01</formula>
    </cfRule>
    <cfRule type="cellIs" dxfId="65" priority="37" operator="between">
      <formula>-0.01</formula>
      <formula>0.01</formula>
    </cfRule>
  </conditionalFormatting>
  <conditionalFormatting sqref="K6">
    <cfRule type="cellIs" priority="119" operator="equal">
      <formula>#REF!</formula>
    </cfRule>
    <cfRule type="colorScale" priority="118">
      <colorScale>
        <cfvo type="min"/>
        <cfvo type="max"/>
        <color rgb="FF63BE7B"/>
        <color rgb="FFFFEF9C"/>
      </colorScale>
    </cfRule>
    <cfRule type="colorScale" priority="117">
      <colorScale>
        <cfvo type="min"/>
        <cfvo type="max"/>
        <color rgb="FFFFEF9C"/>
        <color rgb="FF63BE7B"/>
      </colorScale>
    </cfRule>
  </conditionalFormatting>
  <conditionalFormatting sqref="K27:K29">
    <cfRule type="cellIs" dxfId="64" priority="105" operator="greaterThan">
      <formula>1</formula>
    </cfRule>
  </conditionalFormatting>
  <conditionalFormatting sqref="K30:K32">
    <cfRule type="cellIs" dxfId="63" priority="104" operator="between">
      <formula>-0.01</formula>
      <formula>0.01</formula>
    </cfRule>
    <cfRule type="cellIs" dxfId="62" priority="106" operator="greaterThan">
      <formula>0.01</formula>
    </cfRule>
  </conditionalFormatting>
  <conditionalFormatting sqref="O3:O32">
    <cfRule type="cellIs" dxfId="61" priority="91" operator="between">
      <formula>$S$6-1</formula>
      <formula>$S$6+1</formula>
    </cfRule>
    <cfRule type="cellIs" dxfId="60" priority="93" operator="between">
      <formula>$G$6-1</formula>
      <formula>$G$6+1</formula>
    </cfRule>
  </conditionalFormatting>
  <conditionalFormatting sqref="P3:P32">
    <cfRule type="cellIs" dxfId="59" priority="90" operator="between">
      <formula>$U$6-0.5</formula>
      <formula>$U$6+0.5</formula>
    </cfRule>
  </conditionalFormatting>
  <conditionalFormatting sqref="Q3:Q32">
    <cfRule type="cellIs" dxfId="58" priority="92" operator="between">
      <formula>$K$6-1</formula>
      <formula>$K$6+1</formula>
    </cfRule>
    <cfRule type="cellIs" dxfId="57" priority="89" operator="between">
      <formula>$W$6-1</formula>
      <formula>$W$6+1</formula>
    </cfRule>
  </conditionalFormatting>
  <conditionalFormatting sqref="S6">
    <cfRule type="colorScale" priority="120">
      <colorScale>
        <cfvo type="min"/>
        <cfvo type="max"/>
        <color rgb="FFFFEF9C"/>
        <color rgb="FF63BE7B"/>
      </colorScale>
    </cfRule>
    <cfRule type="colorScale" priority="121">
      <colorScale>
        <cfvo type="min"/>
        <cfvo type="max"/>
        <color rgb="FF63BE7B"/>
        <color rgb="FFFFEF9C"/>
      </colorScale>
    </cfRule>
    <cfRule type="cellIs" priority="122" operator="equal">
      <formula>#REF!</formula>
    </cfRule>
  </conditionalFormatting>
  <conditionalFormatting sqref="S27:S29">
    <cfRule type="cellIs" dxfId="56" priority="100" operator="greaterThan">
      <formula>1</formula>
    </cfRule>
  </conditionalFormatting>
  <conditionalFormatting sqref="S30:S32">
    <cfRule type="cellIs" dxfId="55" priority="35" operator="between">
      <formula>-0.01</formula>
      <formula>0.01</formula>
    </cfRule>
    <cfRule type="cellIs" dxfId="54" priority="36" operator="greaterThan">
      <formula>0.01</formula>
    </cfRule>
  </conditionalFormatting>
  <conditionalFormatting sqref="U6">
    <cfRule type="colorScale" priority="123">
      <colorScale>
        <cfvo type="min"/>
        <cfvo type="max"/>
        <color rgb="FFFFEF9C"/>
        <color rgb="FF63BE7B"/>
      </colorScale>
    </cfRule>
    <cfRule type="colorScale" priority="124">
      <colorScale>
        <cfvo type="min"/>
        <cfvo type="max"/>
        <color rgb="FF63BE7B"/>
        <color rgb="FFFFEF9C"/>
      </colorScale>
    </cfRule>
    <cfRule type="cellIs" priority="125" operator="equal">
      <formula>#REF!</formula>
    </cfRule>
  </conditionalFormatting>
  <conditionalFormatting sqref="U27:U29">
    <cfRule type="cellIs" dxfId="53" priority="98" operator="greaterThan">
      <formula>1</formula>
    </cfRule>
  </conditionalFormatting>
  <conditionalFormatting sqref="U30:U32">
    <cfRule type="cellIs" dxfId="52" priority="97" operator="between">
      <formula>-0.01</formula>
      <formula>0.01</formula>
    </cfRule>
    <cfRule type="cellIs" dxfId="51" priority="99" operator="greaterThan">
      <formula>0.01</formula>
    </cfRule>
  </conditionalFormatting>
  <conditionalFormatting sqref="W6">
    <cfRule type="cellIs" priority="128" operator="equal">
      <formula>#REF!</formula>
    </cfRule>
    <cfRule type="colorScale" priority="126">
      <colorScale>
        <cfvo type="min"/>
        <cfvo type="max"/>
        <color rgb="FFFFEF9C"/>
        <color rgb="FF63BE7B"/>
      </colorScale>
    </cfRule>
    <cfRule type="colorScale" priority="127">
      <colorScale>
        <cfvo type="min"/>
        <cfvo type="max"/>
        <color rgb="FF63BE7B"/>
        <color rgb="FFFFEF9C"/>
      </colorScale>
    </cfRule>
  </conditionalFormatting>
  <conditionalFormatting sqref="W27:W29">
    <cfRule type="cellIs" dxfId="50" priority="95" operator="greaterThan">
      <formula>1</formula>
    </cfRule>
  </conditionalFormatting>
  <conditionalFormatting sqref="W30:W32">
    <cfRule type="cellIs" dxfId="49" priority="96" operator="greaterThan">
      <formula>0.01</formula>
    </cfRule>
    <cfRule type="cellIs" dxfId="48" priority="94" operator="between">
      <formula>-0.01</formula>
      <formula>0.01</formula>
    </cfRule>
  </conditionalFormatting>
  <conditionalFormatting sqref="AA3:AA32">
    <cfRule type="cellIs" dxfId="47" priority="74" operator="between">
      <formula>$AE$6-1</formula>
      <formula>$AE$6+1</formula>
    </cfRule>
  </conditionalFormatting>
  <conditionalFormatting sqref="AB3:AB32">
    <cfRule type="cellIs" dxfId="46" priority="73" operator="between">
      <formula>$AG$6-0.5</formula>
      <formula>$AG$6+0.5</formula>
    </cfRule>
  </conditionalFormatting>
  <conditionalFormatting sqref="AC3:AC32">
    <cfRule type="cellIs" dxfId="45" priority="72" operator="between">
      <formula>$AI$6-1</formula>
      <formula>$AI$6+1</formula>
    </cfRule>
  </conditionalFormatting>
  <conditionalFormatting sqref="AE6">
    <cfRule type="colorScale" priority="81">
      <colorScale>
        <cfvo type="min"/>
        <cfvo type="max"/>
        <color rgb="FF63BE7B"/>
        <color rgb="FFFFEF9C"/>
      </colorScale>
    </cfRule>
    <cfRule type="cellIs" priority="82" operator="equal">
      <formula>#REF!</formula>
    </cfRule>
    <cfRule type="colorScale" priority="80">
      <colorScale>
        <cfvo type="min"/>
        <cfvo type="max"/>
        <color rgb="FFFFEF9C"/>
        <color rgb="FF63BE7B"/>
      </colorScale>
    </cfRule>
  </conditionalFormatting>
  <conditionalFormatting sqref="AE27:AE29">
    <cfRule type="cellIs" dxfId="44" priority="79" operator="greaterThan">
      <formula>1</formula>
    </cfRule>
  </conditionalFormatting>
  <conditionalFormatting sqref="AE30:AE32">
    <cfRule type="cellIs" dxfId="43" priority="34" operator="greaterThan">
      <formula>0.01</formula>
    </cfRule>
    <cfRule type="cellIs" dxfId="42" priority="33" operator="between">
      <formula>-0.01</formula>
      <formula>0.01</formula>
    </cfRule>
  </conditionalFormatting>
  <conditionalFormatting sqref="AG6">
    <cfRule type="cellIs" priority="85" operator="equal">
      <formula>#REF!</formula>
    </cfRule>
    <cfRule type="colorScale" priority="84">
      <colorScale>
        <cfvo type="min"/>
        <cfvo type="max"/>
        <color rgb="FF63BE7B"/>
        <color rgb="FFFFEF9C"/>
      </colorScale>
    </cfRule>
    <cfRule type="colorScale" priority="83">
      <colorScale>
        <cfvo type="min"/>
        <cfvo type="max"/>
        <color rgb="FFFFEF9C"/>
        <color rgb="FF63BE7B"/>
      </colorScale>
    </cfRule>
  </conditionalFormatting>
  <conditionalFormatting sqref="AG27:AG29">
    <cfRule type="cellIs" dxfId="41" priority="77" operator="greaterThan">
      <formula>1</formula>
    </cfRule>
  </conditionalFormatting>
  <conditionalFormatting sqref="AG30:AG32">
    <cfRule type="cellIs" dxfId="40" priority="78" operator="greaterThan">
      <formula>0.01</formula>
    </cfRule>
    <cfRule type="cellIs" dxfId="39" priority="76" operator="between">
      <formula>-0.01</formula>
      <formula>0.01</formula>
    </cfRule>
  </conditionalFormatting>
  <conditionalFormatting sqref="AI6">
    <cfRule type="cellIs" priority="88" operator="equal">
      <formula>#REF!</formula>
    </cfRule>
    <cfRule type="colorScale" priority="87">
      <colorScale>
        <cfvo type="min"/>
        <cfvo type="max"/>
        <color rgb="FF63BE7B"/>
        <color rgb="FFFFEF9C"/>
      </colorScale>
    </cfRule>
    <cfRule type="colorScale" priority="86">
      <colorScale>
        <cfvo type="min"/>
        <cfvo type="max"/>
        <color rgb="FFFFEF9C"/>
        <color rgb="FF63BE7B"/>
      </colorScale>
    </cfRule>
  </conditionalFormatting>
  <conditionalFormatting sqref="AI27:AI29">
    <cfRule type="cellIs" dxfId="38" priority="75" operator="greaterThan">
      <formula>1</formula>
    </cfRule>
  </conditionalFormatting>
  <conditionalFormatting sqref="AI30:AI32">
    <cfRule type="cellIs" dxfId="37" priority="32" operator="greaterThan">
      <formula>0.01</formula>
    </cfRule>
    <cfRule type="cellIs" dxfId="36" priority="31" operator="between">
      <formula>-0.01</formula>
      <formula>0.01</formula>
    </cfRule>
  </conditionalFormatting>
  <conditionalFormatting sqref="AM3:AM32">
    <cfRule type="cellIs" dxfId="35" priority="59" operator="between">
      <formula>$AQ$6-1</formula>
      <formula>$AQ$6+1</formula>
    </cfRule>
  </conditionalFormatting>
  <conditionalFormatting sqref="AN3:AN32">
    <cfRule type="cellIs" dxfId="34" priority="58" operator="between">
      <formula>$AS$6-0.5</formula>
      <formula>$AS$6+0.5</formula>
    </cfRule>
  </conditionalFormatting>
  <conditionalFormatting sqref="AO3:AO32">
    <cfRule type="cellIs" dxfId="33" priority="57" operator="between">
      <formula>$AU$6-1</formula>
      <formula>$AU$6+1</formula>
    </cfRule>
  </conditionalFormatting>
  <conditionalFormatting sqref="AQ6">
    <cfRule type="colorScale" priority="63">
      <colorScale>
        <cfvo type="min"/>
        <cfvo type="max"/>
        <color rgb="FFFFEF9C"/>
        <color rgb="FF63BE7B"/>
      </colorScale>
    </cfRule>
    <cfRule type="colorScale" priority="64">
      <colorScale>
        <cfvo type="min"/>
        <cfvo type="max"/>
        <color rgb="FF63BE7B"/>
        <color rgb="FFFFEF9C"/>
      </colorScale>
    </cfRule>
    <cfRule type="cellIs" priority="65" operator="equal">
      <formula>#REF!</formula>
    </cfRule>
  </conditionalFormatting>
  <conditionalFormatting sqref="AQ27:AQ29">
    <cfRule type="cellIs" dxfId="32" priority="62" operator="greaterThan">
      <formula>1</formula>
    </cfRule>
  </conditionalFormatting>
  <conditionalFormatting sqref="AQ30:AQ32">
    <cfRule type="cellIs" dxfId="31" priority="30" operator="greaterThan">
      <formula>0.01</formula>
    </cfRule>
    <cfRule type="cellIs" dxfId="30" priority="29" operator="between">
      <formula>-0.01</formula>
      <formula>0.01</formula>
    </cfRule>
  </conditionalFormatting>
  <conditionalFormatting sqref="AS6">
    <cfRule type="cellIs" priority="68" operator="equal">
      <formula>#REF!</formula>
    </cfRule>
    <cfRule type="colorScale" priority="67">
      <colorScale>
        <cfvo type="min"/>
        <cfvo type="max"/>
        <color rgb="FF63BE7B"/>
        <color rgb="FFFFEF9C"/>
      </colorScale>
    </cfRule>
    <cfRule type="colorScale" priority="66">
      <colorScale>
        <cfvo type="min"/>
        <cfvo type="max"/>
        <color rgb="FFFFEF9C"/>
        <color rgb="FF63BE7B"/>
      </colorScale>
    </cfRule>
  </conditionalFormatting>
  <conditionalFormatting sqref="AS27:AS29">
    <cfRule type="cellIs" dxfId="29" priority="61" operator="greaterThan">
      <formula>1</formula>
    </cfRule>
  </conditionalFormatting>
  <conditionalFormatting sqref="AS30:AS32">
    <cfRule type="cellIs" dxfId="28" priority="28" operator="greaterThan">
      <formula>0.01</formula>
    </cfRule>
    <cfRule type="cellIs" dxfId="27" priority="27" operator="between">
      <formula>-0.01</formula>
      <formula>0.01</formula>
    </cfRule>
  </conditionalFormatting>
  <conditionalFormatting sqref="AU6">
    <cfRule type="colorScale" priority="70">
      <colorScale>
        <cfvo type="min"/>
        <cfvo type="max"/>
        <color rgb="FF63BE7B"/>
        <color rgb="FFFFEF9C"/>
      </colorScale>
    </cfRule>
    <cfRule type="colorScale" priority="69">
      <colorScale>
        <cfvo type="min"/>
        <cfvo type="max"/>
        <color rgb="FFFFEF9C"/>
        <color rgb="FF63BE7B"/>
      </colorScale>
    </cfRule>
    <cfRule type="cellIs" priority="71" operator="equal">
      <formula>#REF!</formula>
    </cfRule>
  </conditionalFormatting>
  <conditionalFormatting sqref="AU27:AU29">
    <cfRule type="cellIs" dxfId="26" priority="60" operator="greaterThan">
      <formula>1</formula>
    </cfRule>
  </conditionalFormatting>
  <conditionalFormatting sqref="AU30:AU32">
    <cfRule type="cellIs" dxfId="25" priority="26" operator="greaterThan">
      <formula>0.01</formula>
    </cfRule>
    <cfRule type="cellIs" dxfId="24" priority="25" operator="between">
      <formula>-0.01</formula>
      <formula>0.01</formula>
    </cfRule>
  </conditionalFormatting>
  <conditionalFormatting sqref="AY3:AY32">
    <cfRule type="cellIs" dxfId="23" priority="41" operator="between">
      <formula>$BC$6-1</formula>
      <formula>$BC$6+1</formula>
    </cfRule>
  </conditionalFormatting>
  <conditionalFormatting sqref="AZ3:AZ32">
    <cfRule type="cellIs" dxfId="22" priority="40" operator="between">
      <formula>$BE$6-0.5</formula>
      <formula>$BE$6+0.5</formula>
    </cfRule>
  </conditionalFormatting>
  <conditionalFormatting sqref="BA3:BA32">
    <cfRule type="cellIs" dxfId="21" priority="39" operator="between">
      <formula>$BG$6-1</formula>
      <formula>$BG$6+1</formula>
    </cfRule>
  </conditionalFormatting>
  <conditionalFormatting sqref="BC6">
    <cfRule type="cellIs" priority="3" operator="equal">
      <formula>#REF!</formula>
    </cfRule>
    <cfRule type="colorScale" priority="2">
      <colorScale>
        <cfvo type="min"/>
        <cfvo type="max"/>
        <color rgb="FF63BE7B"/>
        <color rgb="FFFFEF9C"/>
      </colorScale>
    </cfRule>
    <cfRule type="colorScale" priority="1">
      <colorScale>
        <cfvo type="min"/>
        <cfvo type="max"/>
        <color rgb="FFFFEF9C"/>
        <color rgb="FF63BE7B"/>
      </colorScale>
    </cfRule>
  </conditionalFormatting>
  <conditionalFormatting sqref="BC27:BC29">
    <cfRule type="cellIs" dxfId="20" priority="49" operator="greaterThan">
      <formula>1</formula>
    </cfRule>
  </conditionalFormatting>
  <conditionalFormatting sqref="BC30:BC32">
    <cfRule type="cellIs" dxfId="19" priority="50" operator="greaterThan">
      <formula>0.01</formula>
    </cfRule>
    <cfRule type="cellIs" dxfId="18" priority="48" operator="between">
      <formula>-0.01</formula>
      <formula>0.01</formula>
    </cfRule>
  </conditionalFormatting>
  <conditionalFormatting sqref="BE6">
    <cfRule type="colorScale" priority="51">
      <colorScale>
        <cfvo type="min"/>
        <cfvo type="max"/>
        <color rgb="FFFFEF9C"/>
        <color rgb="FF63BE7B"/>
      </colorScale>
    </cfRule>
    <cfRule type="colorScale" priority="52">
      <colorScale>
        <cfvo type="min"/>
        <cfvo type="max"/>
        <color rgb="FF63BE7B"/>
        <color rgb="FFFFEF9C"/>
      </colorScale>
    </cfRule>
    <cfRule type="cellIs" priority="53" operator="equal">
      <formula>#REF!</formula>
    </cfRule>
  </conditionalFormatting>
  <conditionalFormatting sqref="BE27:BE29">
    <cfRule type="cellIs" dxfId="17" priority="46" operator="greaterThan">
      <formula>1</formula>
    </cfRule>
  </conditionalFormatting>
  <conditionalFormatting sqref="BE30:BE32">
    <cfRule type="cellIs" dxfId="16" priority="45" operator="between">
      <formula>-0.01</formula>
      <formula>0.01</formula>
    </cfRule>
    <cfRule type="cellIs" dxfId="15" priority="47" operator="greaterThan">
      <formula>0.01</formula>
    </cfRule>
  </conditionalFormatting>
  <conditionalFormatting sqref="BG6">
    <cfRule type="cellIs" priority="56" operator="equal">
      <formula>#REF!</formula>
    </cfRule>
    <cfRule type="colorScale" priority="55">
      <colorScale>
        <cfvo type="min"/>
        <cfvo type="max"/>
        <color rgb="FF63BE7B"/>
        <color rgb="FFFFEF9C"/>
      </colorScale>
    </cfRule>
    <cfRule type="colorScale" priority="54">
      <colorScale>
        <cfvo type="min"/>
        <cfvo type="max"/>
        <color rgb="FFFFEF9C"/>
        <color rgb="FF63BE7B"/>
      </colorScale>
    </cfRule>
  </conditionalFormatting>
  <conditionalFormatting sqref="BG27:BG29">
    <cfRule type="cellIs" dxfId="14" priority="43" operator="greaterThan">
      <formula>1</formula>
    </cfRule>
  </conditionalFormatting>
  <conditionalFormatting sqref="BG30:BG32">
    <cfRule type="cellIs" dxfId="13" priority="42" operator="between">
      <formula>-0.01</formula>
      <formula>0.01</formula>
    </cfRule>
    <cfRule type="cellIs" dxfId="12" priority="44" operator="greaterThan">
      <formula>0.01</formula>
    </cfRule>
  </conditionalFormatting>
  <conditionalFormatting sqref="BK3:BK32">
    <cfRule type="cellIs" dxfId="11" priority="6" operator="between">
      <formula>$BO$6-1</formula>
      <formula>$BO$6+1</formula>
    </cfRule>
  </conditionalFormatting>
  <conditionalFormatting sqref="BL3:BL32">
    <cfRule type="cellIs" dxfId="10" priority="5" operator="between">
      <formula>$BQ$6-0.5</formula>
      <formula>$BQ$6+0.5</formula>
    </cfRule>
  </conditionalFormatting>
  <conditionalFormatting sqref="BM3:BM32">
    <cfRule type="cellIs" dxfId="9" priority="4" operator="between">
      <formula>$BS$6-1</formula>
      <formula>$BS$6+1</formula>
    </cfRule>
  </conditionalFormatting>
  <conditionalFormatting sqref="BO6">
    <cfRule type="cellIs" priority="18" operator="equal">
      <formula>#REF!</formula>
    </cfRule>
    <cfRule type="colorScale" priority="17">
      <colorScale>
        <cfvo type="min"/>
        <cfvo type="max"/>
        <color rgb="FF63BE7B"/>
        <color rgb="FFFFEF9C"/>
      </colorScale>
    </cfRule>
    <cfRule type="colorScale" priority="16">
      <colorScale>
        <cfvo type="min"/>
        <cfvo type="max"/>
        <color rgb="FFFFEF9C"/>
        <color rgb="FF63BE7B"/>
      </colorScale>
    </cfRule>
  </conditionalFormatting>
  <conditionalFormatting sqref="BO27:BO29">
    <cfRule type="cellIs" dxfId="8" priority="14" operator="greaterThan">
      <formula>1</formula>
    </cfRule>
  </conditionalFormatting>
  <conditionalFormatting sqref="BO30:BO32">
    <cfRule type="cellIs" dxfId="7" priority="15" operator="greaterThan">
      <formula>0.01</formula>
    </cfRule>
    <cfRule type="cellIs" dxfId="6" priority="13" operator="between">
      <formula>-0.01</formula>
      <formula>0.01</formula>
    </cfRule>
  </conditionalFormatting>
  <conditionalFormatting sqref="BQ6">
    <cfRule type="cellIs" priority="21" operator="equal">
      <formula>#REF!</formula>
    </cfRule>
    <cfRule type="colorScale" priority="20">
      <colorScale>
        <cfvo type="min"/>
        <cfvo type="max"/>
        <color rgb="FF63BE7B"/>
        <color rgb="FFFFEF9C"/>
      </colorScale>
    </cfRule>
    <cfRule type="colorScale" priority="19">
      <colorScale>
        <cfvo type="min"/>
        <cfvo type="max"/>
        <color rgb="FFFFEF9C"/>
        <color rgb="FF63BE7B"/>
      </colorScale>
    </cfRule>
  </conditionalFormatting>
  <conditionalFormatting sqref="BQ27:BQ29">
    <cfRule type="cellIs" dxfId="5" priority="11" operator="greaterThan">
      <formula>1</formula>
    </cfRule>
  </conditionalFormatting>
  <conditionalFormatting sqref="BQ30:BQ32">
    <cfRule type="cellIs" dxfId="4" priority="12" operator="greaterThan">
      <formula>0.01</formula>
    </cfRule>
    <cfRule type="cellIs" dxfId="3" priority="10" operator="between">
      <formula>-0.01</formula>
      <formula>0.01</formula>
    </cfRule>
  </conditionalFormatting>
  <conditionalFormatting sqref="BS6">
    <cfRule type="colorScale" priority="23">
      <colorScale>
        <cfvo type="min"/>
        <cfvo type="max"/>
        <color rgb="FF63BE7B"/>
        <color rgb="FFFFEF9C"/>
      </colorScale>
    </cfRule>
    <cfRule type="colorScale" priority="22">
      <colorScale>
        <cfvo type="min"/>
        <cfvo type="max"/>
        <color rgb="FFFFEF9C"/>
        <color rgb="FF63BE7B"/>
      </colorScale>
    </cfRule>
    <cfRule type="cellIs" priority="24" operator="equal">
      <formula>#REF!</formula>
    </cfRule>
  </conditionalFormatting>
  <conditionalFormatting sqref="BS27:BS29">
    <cfRule type="cellIs" dxfId="2" priority="8" operator="greaterThan">
      <formula>1</formula>
    </cfRule>
  </conditionalFormatting>
  <conditionalFormatting sqref="BS30:BS32">
    <cfRule type="cellIs" dxfId="1" priority="9" operator="greaterThan">
      <formula>0.01</formula>
    </cfRule>
    <cfRule type="cellIs" dxfId="0" priority="7" operator="between">
      <formula>-0.01</formula>
      <formula>0.01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Antioksidan</vt:lpstr>
      <vt:lpstr>Tekstur</vt:lpstr>
      <vt:lpstr>TPT</vt:lpstr>
      <vt:lpstr>Warna (2)</vt:lpstr>
      <vt:lpstr>Warna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TRIBUDI</dc:creator>
  <cp:lastModifiedBy>Acer</cp:lastModifiedBy>
  <dcterms:created xsi:type="dcterms:W3CDTF">2024-10-18T02:54:58Z</dcterms:created>
  <dcterms:modified xsi:type="dcterms:W3CDTF">2025-04-01T06:03:02Z</dcterms:modified>
</cp:coreProperties>
</file>